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tables/table2.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2021\PLAN DE ACCION 2021\SEGUIMIENTO\"/>
    </mc:Choice>
  </mc:AlternateContent>
  <bookViews>
    <workbookView xWindow="-60" yWindow="-60" windowWidth="28920" windowHeight="15720" tabRatio="778" firstSheet="6" activeTab="9"/>
  </bookViews>
  <sheets>
    <sheet name="MAPA ESTRATEGICO" sheetId="4" state="hidden" r:id="rId1"/>
    <sheet name="CONTROL INTERNO" sheetId="9" r:id="rId2"/>
    <sheet name="CONTROL FISCAL" sheetId="1" r:id="rId3"/>
    <sheet name="PARTICIPACION CIUDADANA" sheetId="2" r:id="rId4"/>
    <sheet name="CONTROL INTERNO DE GESTION" sheetId="5" state="hidden" r:id="rId5"/>
    <sheet name="DIRECCION ADMINIST Y FINANCIERA" sheetId="3" r:id="rId6"/>
    <sheet name="PRESUPUESTO DESAGREGADO" sheetId="10" r:id="rId7"/>
    <sheet name="PLAN DE ADQUISICIONES" sheetId="12" r:id="rId8"/>
    <sheet name="1 SEGUIMIENTO AL AVANCE" sheetId="8" r:id="rId9"/>
    <sheet name="2 SEGUIMIENTO AL AVANCE " sheetId="13" r:id="rId10"/>
  </sheets>
  <externalReferences>
    <externalReference r:id="rId11"/>
  </externalReferences>
  <definedNames>
    <definedName name="_xlnm.Print_Area" localSheetId="5">'DIRECCION ADMINIST Y FINANCIERA'!$A$10:$E$38</definedName>
    <definedName name="KilometrajeInicio" localSheetId="9">#REF!</definedName>
    <definedName name="KilometrajeInicio">#REF!</definedName>
    <definedName name="_xlnm.Print_Titles" localSheetId="2">'CONTROL FISCAL'!#REF!</definedName>
    <definedName name="_xlnm.Print_Titles" localSheetId="4">'CONTROL INTERNO DE GESTION'!$7:$9</definedName>
    <definedName name="_xlnm.Print_Titles" localSheetId="5">'DIRECCION ADMINIST Y FINANCIERA'!#REF!</definedName>
    <definedName name="_xlnm.Print_Titles" localSheetId="0">'MAPA ESTRATEGICO'!$1:$4</definedName>
    <definedName name="_xlnm.Print_Titles" localSheetId="3">'PARTICIPACION CIUDADANA'!#REF!</definedName>
  </definedNames>
  <calcPr calcId="162913"/>
</workbook>
</file>

<file path=xl/calcChain.xml><?xml version="1.0" encoding="utf-8"?>
<calcChain xmlns="http://schemas.openxmlformats.org/spreadsheetml/2006/main">
  <c r="C13" i="13" l="1"/>
  <c r="E15" i="13" l="1"/>
  <c r="G42" i="10" l="1"/>
  <c r="G37" i="10"/>
  <c r="G38" i="10"/>
  <c r="G39" i="10"/>
  <c r="G40" i="10"/>
  <c r="G41" i="10"/>
  <c r="G28" i="10"/>
  <c r="G29" i="10"/>
  <c r="G31" i="10"/>
  <c r="G32" i="10"/>
  <c r="G33" i="10"/>
  <c r="G34" i="10"/>
  <c r="G35" i="10"/>
  <c r="G36" i="10"/>
  <c r="G23" i="10"/>
  <c r="G24" i="10"/>
  <c r="G25" i="10"/>
  <c r="G22" i="10"/>
  <c r="G20" i="10"/>
  <c r="G10" i="10"/>
  <c r="G11" i="10"/>
  <c r="G12" i="10"/>
  <c r="G13" i="10"/>
  <c r="G14" i="10"/>
  <c r="G15" i="10"/>
  <c r="G16" i="10"/>
  <c r="G59" i="10"/>
  <c r="F59" i="10"/>
  <c r="E59" i="10"/>
  <c r="D59" i="10"/>
  <c r="F27" i="10"/>
  <c r="F26" i="10" s="1"/>
  <c r="E26" i="10"/>
  <c r="D26" i="10"/>
  <c r="F21" i="10"/>
  <c r="E21" i="10"/>
  <c r="D21" i="10"/>
  <c r="E19" i="10"/>
  <c r="G19" i="10" s="1"/>
  <c r="E18" i="10"/>
  <c r="G18" i="10" s="1"/>
  <c r="F17" i="10"/>
  <c r="D17" i="10"/>
  <c r="F9" i="10"/>
  <c r="G9" i="10" s="1"/>
  <c r="E8" i="10"/>
  <c r="D8" i="10"/>
  <c r="C59" i="10"/>
  <c r="C48" i="10"/>
  <c r="G48" i="10" s="1"/>
  <c r="C43" i="10"/>
  <c r="G43" i="10" s="1"/>
  <c r="C30" i="10"/>
  <c r="C26" i="10" s="1"/>
  <c r="C21" i="10"/>
  <c r="C17" i="10"/>
  <c r="C8" i="10"/>
  <c r="F8" i="10" l="1"/>
  <c r="G8" i="10" s="1"/>
  <c r="D61" i="10"/>
  <c r="C61" i="10"/>
  <c r="G21" i="10"/>
  <c r="G30" i="10"/>
  <c r="F61" i="10"/>
  <c r="G26" i="10"/>
  <c r="G27" i="10"/>
  <c r="E17" i="10"/>
  <c r="C6" i="10"/>
  <c r="G17" i="10" l="1"/>
  <c r="G61" i="10" s="1"/>
  <c r="E61" i="10"/>
  <c r="S42" i="3"/>
  <c r="Q42" i="3"/>
  <c r="S25" i="1"/>
  <c r="Q25" i="1"/>
  <c r="O25" i="1"/>
  <c r="C12" i="13" s="1"/>
  <c r="M23" i="1"/>
  <c r="O42" i="3"/>
  <c r="C14" i="13" s="1"/>
  <c r="M42" i="3"/>
  <c r="C14" i="8" s="1"/>
  <c r="Q17" i="2"/>
  <c r="M17" i="2"/>
  <c r="C13" i="8" s="1"/>
  <c r="N12" i="13" l="1"/>
  <c r="D14" i="13"/>
  <c r="N16" i="13" s="1"/>
  <c r="D12" i="13"/>
  <c r="L12" i="13"/>
  <c r="M24" i="1"/>
  <c r="M25" i="1"/>
  <c r="C12" i="8"/>
  <c r="E15" i="8"/>
  <c r="O17" i="2"/>
  <c r="D13" i="13" l="1"/>
  <c r="M16" i="13" s="1"/>
  <c r="L16" i="13"/>
  <c r="D13" i="8"/>
  <c r="M16" i="8" s="1"/>
  <c r="M12" i="8"/>
  <c r="C15" i="13" l="1"/>
  <c r="O12" i="13" s="1"/>
  <c r="M12" i="13"/>
  <c r="D15" i="13"/>
  <c r="O16" i="13" s="1"/>
  <c r="N12" i="8"/>
  <c r="D14" i="8"/>
  <c r="N16" i="8" s="1"/>
  <c r="D12" i="8" l="1"/>
  <c r="C15" i="8"/>
  <c r="O12" i="8" s="1"/>
  <c r="L12" i="8"/>
  <c r="L16" i="8" l="1"/>
  <c r="D15" i="8"/>
  <c r="O16" i="8" s="1"/>
  <c r="K27" i="5" l="1"/>
  <c r="K28" i="5" s="1"/>
  <c r="M40" i="3" l="1"/>
  <c r="M41" i="3" s="1"/>
</calcChain>
</file>

<file path=xl/sharedStrings.xml><?xml version="1.0" encoding="utf-8"?>
<sst xmlns="http://schemas.openxmlformats.org/spreadsheetml/2006/main" count="2263" uniqueCount="786">
  <si>
    <t>ESTRATEGIAS</t>
  </si>
  <si>
    <t>PRODUCTOS</t>
  </si>
  <si>
    <t xml:space="preserve">RESPONSABLES </t>
  </si>
  <si>
    <t>INDICADORES</t>
  </si>
  <si>
    <t>PERIODO DE MEDICIÓN</t>
  </si>
  <si>
    <t>MAPA ESTRATEGICO</t>
  </si>
  <si>
    <t>PLAN ESTRATEGICO: "Calidad y Excelencia en el Control Fiscal" 2020-2021</t>
  </si>
  <si>
    <t xml:space="preserve">Informes Concluidos / Sujetos Vigilados </t>
  </si>
  <si>
    <t xml:space="preserve">Procesos Auditores Ejecutados / Procesos Auditores Programados </t>
  </si>
  <si>
    <t>Informes de denuncias con respuestas de fondo</t>
  </si>
  <si>
    <t>EJE ESTRATEGICO</t>
  </si>
  <si>
    <t>Planes de Mejoramiento Evaluados / Planes de Mejoramiento Suscritos</t>
  </si>
  <si>
    <t>Programa de Capacitación Ejecutado / Capacitaciones Programadas</t>
  </si>
  <si>
    <t>Sujetos de control capacitados / Sujetos Obligados a Rendir Cuenta</t>
  </si>
  <si>
    <t>Beneficios del control fiscal participativo</t>
  </si>
  <si>
    <t>Proceso de gestión de derechos de petición mejorado</t>
  </si>
  <si>
    <t>Solicitudes y peticiones tramitadas dentro de los términos / Peticiones Radicadas</t>
  </si>
  <si>
    <t>Informes y resultados en general del control fiscal participativo publicados</t>
  </si>
  <si>
    <t>Informes, estudios, investigaciones y resultados en general del control fiscal participativo publicados</t>
  </si>
  <si>
    <t>Agendas ciudadanas para fortalecer la efectividad y transparencia de la gestión fiscal (Foros, capacitaciones, audiencias públicas, rendición de cuentas, alianzas estratégicas, etc)</t>
  </si>
  <si>
    <t>Contralor Departamental,
Contralor Auxiliar de Control Fiscal y Responsabilidad Fiscal
Directora Administrativa y Financiera y Profesional Universitario Participación Ciudadana</t>
  </si>
  <si>
    <t>Contralor Departamental,
y Profesional Universitario Participación Ciudadana</t>
  </si>
  <si>
    <t>Contralor Departamental y
Profesional Universitario Participación Ciudadana</t>
  </si>
  <si>
    <t>Informe de gestión del programa de Contralor Estudiantil</t>
  </si>
  <si>
    <t>Capacitar y fortalecer el conocimiento de los servidores públicos y particulares que ejecuten recursos públicos</t>
  </si>
  <si>
    <t>Servidores públicos y particulares capacitados</t>
  </si>
  <si>
    <t>Desarrollar las fases de sensibilización, inducción, capacitación, ejecución, seguimiento y evaluación del programa de Contralor Estudiantil en las Instituciones Educativas del Departamento del Guaviare</t>
  </si>
  <si>
    <t>Informe de capacitación, apoyo y fortalecimiento a veedurías ciudadanas en el departamento del Guaviare</t>
  </si>
  <si>
    <t>Contralor Departamental y PU Participación Ciudadana</t>
  </si>
  <si>
    <t>Informes de las finanzas y los recursos naturales comunicados / Informes de las finanzas y los recursos naturales contratados</t>
  </si>
  <si>
    <t xml:space="preserve">Contralor Departamental del Guaviare,                                              Contralor Auxiliar de Control Fiscal </t>
  </si>
  <si>
    <t>Informes de denuncias publicados / Total de denuncias Finalizadas</t>
  </si>
  <si>
    <t xml:space="preserve">Respuestas de Fondo en Denuncias dentro del término / Denuncias Radicadas </t>
  </si>
  <si>
    <t xml:space="preserve">Contralor Departamental del Guaviare,              Contralor Auxiliar de Control Fiscal </t>
  </si>
  <si>
    <t>Semestral</t>
  </si>
  <si>
    <t>Modelo de gestión de talento humano, los procesos y procedimientos actualizados.</t>
  </si>
  <si>
    <t>Manual de procesos y procedimientos adoptado e implementado</t>
  </si>
  <si>
    <t>Contralor 
Director Administrativo y Financiero</t>
  </si>
  <si>
    <t>semestral</t>
  </si>
  <si>
    <t>medición del clima organizacional</t>
  </si>
  <si>
    <t>Plan de capacitación, bienestar social y gestión del talento humano implementado</t>
  </si>
  <si>
    <t xml:space="preserve">Procedimientos ajustados y actualizados Área Financiera </t>
  </si>
  <si>
    <t>Procedimiento contable bajo Norma Internacional de Información Financiera</t>
  </si>
  <si>
    <t xml:space="preserve">Modelo integrado de planeación y gestión MIPG implementado </t>
  </si>
  <si>
    <t xml:space="preserve">Procesos revisados y actualizados/Total de procesos </t>
  </si>
  <si>
    <t>Contralor Departamental, Contralores Auxiliares, Director Administrativo</t>
  </si>
  <si>
    <t>Realizar convenios interadministrativos de apoyo</t>
  </si>
  <si>
    <t>Convenios suscritos</t>
  </si>
  <si>
    <t>Contralor Departamental,  Director Administrativo Financiero</t>
  </si>
  <si>
    <t>Infraestructura mejorada</t>
  </si>
  <si>
    <t>Cumplir con la implementación de la Estrategia de Gobierno digital</t>
  </si>
  <si>
    <t>porcentajes de cumplimientos conforme a la norma</t>
  </si>
  <si>
    <t xml:space="preserve">Contralor Departamental del Guaviare 
Comité interinstitucional
</t>
  </si>
  <si>
    <t>comunicación interna externa efectiva</t>
  </si>
  <si>
    <t>Contralor Contralor Departamental del Guaviare 
Dirección Administrativa y Financiero</t>
  </si>
  <si>
    <t>Procesos evaluados</t>
  </si>
  <si>
    <t>contralor
Contralores Auxiliares  
Director Administrativo y Financiero</t>
  </si>
  <si>
    <t>Guía de Auditoría Territorial actualizada y adoptada</t>
  </si>
  <si>
    <t>Contralor Departamental del Guaviare,                                              Contralor auxiliar de Responsabilidad fiscal y jurisdicción coactiva</t>
  </si>
  <si>
    <t>Estudios en los procesos de responsabilidad fiscal y jurisdicción coactiva</t>
  </si>
  <si>
    <t>Procesos de responsabilidad fiscal y jurisdicción coactiva decisididos dentro de los terminos de ley</t>
  </si>
  <si>
    <t>Plan de intervención del Clima Organizacional - frente a las políticas y objetivos estratégicos</t>
  </si>
  <si>
    <t>Programa Anual de Estímulos, Incentivos y Reconocimientos</t>
  </si>
  <si>
    <t>Plan de estímulos, incentivos y reconocimientos implementado</t>
  </si>
  <si>
    <t>Programa anual de capacitación, Bienestar social y gestión del talento humano</t>
  </si>
  <si>
    <t>Planta Física modernizada</t>
  </si>
  <si>
    <t>CONTRALORÍA GENERAL DEL DEPARTAMENTO DEL GUAVIARE</t>
  </si>
  <si>
    <t>Plan de Vigilancia y Control Fiscal ejecutado.</t>
  </si>
  <si>
    <t>Informes concluidos de calificación de cuentas rendidas.</t>
  </si>
  <si>
    <t>Planes de mejoramiento suscritos por los sujetos vigilados auditados evaluados.</t>
  </si>
  <si>
    <t>Fortalecimiento y capacitación de los sujetos vigilados para la rendición electrónica de las cuentas y la evaluación del sistema de control interno.</t>
  </si>
  <si>
    <t>Guía de Auditoría Territorial en el marco de las normas internacionales ISSAI.</t>
  </si>
  <si>
    <t>Informe del estado de las Finanzas Públicas y de los Recursos Naturales y del Ambiente concluidos.</t>
  </si>
  <si>
    <t>Programa adoptado de capacitación sobre la aplicación de la Guía de Auditoría Territorial en el marco de las Normas Internacionales ISSAI y actualización de normatividad aplicable al ejercicio fiscal.</t>
  </si>
  <si>
    <t>7.1.4. Tramitar y tomar decisiones de fondo dentro de la oportunidad en las actuaciones de responsabilidad fiscal y jurisdicción coactiva</t>
  </si>
  <si>
    <t>Realizar análisis y estudios en los procesos de responsabilidad fiscal y jurisdicción coactiva, que faciliten la toma de decisiones en indagaciones y procesos de responsabilidad fiscal.</t>
  </si>
  <si>
    <t>Decisiones de responsabilidad fiscal y jurisdicción coactiva tomadas en oportunidad.</t>
  </si>
  <si>
    <t>7.2.2. Gestionar con oportunidad el seguimiento a los recursos destinados a las emergencias y desastres y a la participación ciudadana para lograr la eficacia de la vigilancia ciudadana</t>
  </si>
  <si>
    <t>Seguimiento a las denuncias tramitadas a través del sistema de atención al ciudadano</t>
  </si>
  <si>
    <t>7.2.3. Aplicar los beneficios del control fiscal participativo como insumo del control fiscal micro promoviendo el cuidado de lo público por las organizaciones y la ciudadanía</t>
  </si>
  <si>
    <t>Apoyar las organizaciones civiles y veedurías del Departamento del Guaviare (capacitación, apoyo, fortalecimiento, acompañamiento)</t>
  </si>
  <si>
    <t>7.2.4.    Intensificar el fortalecimiento de la figura de Contralor Estudiantil en las Instituciones Educativas del Departamento del Guaviare</t>
  </si>
  <si>
    <t>7.3.4. Fortalecer el Sistema de Control Interno orientado a resultados de calidad- implementado el MIPG</t>
  </si>
  <si>
    <t xml:space="preserve">7.3.5. Gestionar la disponibilidad y optimizar la utilización de recursos:  físicos, financieros y tecnológicos orientados al cumplimiento de las funciones de la Contraloría Departamental del Guaviare. </t>
  </si>
  <si>
    <t xml:space="preserve">7.3.6. Garantizar disponibilidad de recursos físicos y el acceso a una infraestructura física adecuada con el fin de optimizar las condiciones laborales de los funcionarios, el clima organizacional y la función fiscal de atención y participación ciudadana. </t>
  </si>
  <si>
    <t xml:space="preserve">7.3.7. Fortalecer la infraestructura tecnológica y de gestión de la información en el marco del Gobierno Digital. </t>
  </si>
  <si>
    <t>7.3.8. Divulgar a la ciudadanía y funcionarios, los resultados de la gestión institucional con inmediatez y veracidad aplicando todas las herramientas tecnológicas disponibles</t>
  </si>
  <si>
    <t>Plan Estratégico de comunicaciones internas y externas.</t>
  </si>
  <si>
    <t>7.3.9. Fortalecer procesos de planeación, seguimiento, medición y evaluación de la gestión por resultados de todos los procesos de la Contraloría Departamental del Guaviare.</t>
  </si>
  <si>
    <t>Sistema de seguimiento y monitoreo, para garantizar el cumplimiento de los objetivos, metas estratégicas con indicadores de gestión.</t>
  </si>
  <si>
    <t>7.3.2.    Formar y desarrollar integralmente el Talento Humano de la Entidad con el objetivo de fortalecer competencias para coadyuvar al cumplimiento de los objetivos institucionales y la generación de cultura de prevención.</t>
  </si>
  <si>
    <t>7.3.3.    Fortalecer el modelo, los procesos y los procedimientos para la Gestión del Área Financiera (Presupuesto, Contabilidad, Tesorería e Inventarios).</t>
  </si>
  <si>
    <t>7.2.1. Tramitar de forma inmediata las alertas ciudadanas de riesgos en la gestión pública mejorando la eficacia del control fiscal y la confianza institucional</t>
  </si>
  <si>
    <t>7.2.5. Promoción y fortalecimiento de las organizaciones civiles para contribuir al cuidado de los recursos públicos</t>
  </si>
  <si>
    <t>JAIME LONDOÑO FLÓREZ 
Contralor General del Departamento del Guaviare</t>
  </si>
  <si>
    <t>JAIME LONDOÑO FLÓREZ
Contralor General del Departamento del Guaviare</t>
  </si>
  <si>
    <t xml:space="preserve">7.1.     VIGILAR LA GESTIÓN FISCAL CON EXCELENCIA Y ARTICULADO CON LOS MACROPROCESOS MISIONALES </t>
  </si>
  <si>
    <t xml:space="preserve">7.2.     FORTALECIMIENTO DEL CONTROL FISCAL PARTICIPATIVO CON CALIDAD </t>
  </si>
  <si>
    <t>7.3. FORTALECER EL TALENTO HUMANO, ASEGURAR EL FUNCIONAMIENTO Y LA ORGANIZACIÓN DE LA CONTRALORÍA DEPARTAMENTAL DEL GUAVIARE PARA EL LOGRO DE LOS RESULTADOS</t>
  </si>
  <si>
    <r>
      <t>7</t>
    </r>
    <r>
      <rPr>
        <sz val="11"/>
        <color rgb="FF000000"/>
        <rFont val="Futura Book"/>
        <family val="3"/>
      </rPr>
      <t>.1.1. Desarrollar el proceso de vigilancia y control fiscal de los sujetos que ejecutan recursos públicos bajo un enfoque de riesgos y articulado con los macro procesos misionales con efectividad</t>
    </r>
  </si>
  <si>
    <r>
      <t>7</t>
    </r>
    <r>
      <rPr>
        <sz val="11"/>
        <color rgb="FF000000"/>
        <rFont val="Futura Book"/>
        <family val="3"/>
      </rPr>
      <t>.1.2. Implementar herramientas de gestión del conocimiento que posibiliten la articulación y la evaluación de los macroprocesos misionales</t>
    </r>
  </si>
  <si>
    <r>
      <t>7</t>
    </r>
    <r>
      <rPr>
        <sz val="11"/>
        <color rgb="FF000000"/>
        <rFont val="Futura Book"/>
        <family val="3"/>
      </rPr>
      <t>.1.3. Tomar las decisiones de fondo originadas en los trámites y actuaciones de vigilancia fiscal dentro de la oportunidad legal.</t>
    </r>
  </si>
  <si>
    <r>
      <t>7.3</t>
    </r>
    <r>
      <rPr>
        <sz val="11"/>
        <color rgb="FF000000"/>
        <rFont val="Futura Book"/>
        <family val="3"/>
      </rPr>
      <t xml:space="preserve">.1.    Fortalecer el modelo, los procesos, los procedimientos para la gestión del talento humano de la Contraloría </t>
    </r>
  </si>
  <si>
    <t>CONTRALORIA GENERAL DEL DEPARTAMENTO DEL GUAVIARE</t>
  </si>
  <si>
    <t>NIT  83200115-7</t>
  </si>
  <si>
    <t xml:space="preserve">Calidad y Excelencia en el Control Fiscal </t>
  </si>
  <si>
    <t>2020-2021</t>
  </si>
  <si>
    <t>Gestión del Talento Humano</t>
  </si>
  <si>
    <t xml:space="preserve">Revisar los procedimientos de Talento Humano </t>
  </si>
  <si>
    <t xml:space="preserve">Revisar y actualizar los procesos y procedimientos </t>
  </si>
  <si>
    <t>Sistema presupuestal actualizado</t>
  </si>
  <si>
    <t>Reconocimiento y registro contable</t>
  </si>
  <si>
    <t>Publicación de los estados financieros</t>
  </si>
  <si>
    <t>Verificar que los registros contables por depreciaciones de Propiedad Planta y Equipo, provisiones y amortizaciones de otros activos  sean correctos de acuerdo a las normas contables.</t>
  </si>
  <si>
    <t>Nº informes presentados/
Nº informes a presentar</t>
  </si>
  <si>
    <t>Nº informes publicados / 
Nº informes a publicar</t>
  </si>
  <si>
    <t>registros contables realizados</t>
  </si>
  <si>
    <t>Contabilidad</t>
  </si>
  <si>
    <t>Presupuesto</t>
  </si>
  <si>
    <t>Publicar el presupuesto y sus modificaciones</t>
  </si>
  <si>
    <t>Elaborar el Proyecto del Presupuesto anual con sus respectivos anexos</t>
  </si>
  <si>
    <t>Rendir la información presupuestal a la Administración Central del Departamento del Guaviare</t>
  </si>
  <si>
    <t>Elaborar cuentas de cobro y efectuar el recaudo de los ingresos de la vigencia, de acuerdo al presupuesto aprobado</t>
  </si>
  <si>
    <t>Nº publicaciones realizadas/Nº publicaciones a realizar</t>
  </si>
  <si>
    <t>Proyecto de presupuesto presentado.</t>
  </si>
  <si>
    <t>Nº cuentas enviadas /
Nº cuentas de cobro a enviar</t>
  </si>
  <si>
    <t>Efectuar oportunamente las transferencias de los impuestos recaudados  (Retención en la fuente, de industria y comercio y estampillas departamentales)</t>
  </si>
  <si>
    <t xml:space="preserve">Efectuar el pago oportuno de las obligaciones contraídas </t>
  </si>
  <si>
    <t>100% pago impuestos</t>
  </si>
  <si>
    <t>Nº obligaciones pagadas/
Nº obligaciones a pagar</t>
  </si>
  <si>
    <t>Director Administrativo y Financiero</t>
  </si>
  <si>
    <t>Adoptar y realizar seguimiento a la elaboración y ejecución del plan anual de adquisiciones</t>
  </si>
  <si>
    <t>Planear y controlar el suministro de elementos de consumo y devolutivos, de acuerdo con el Plan de Anual de adquisiciones</t>
  </si>
  <si>
    <t>Contratar la adquisición de bienes y servicios</t>
  </si>
  <si>
    <t>Contratación</t>
  </si>
  <si>
    <t>Nº seguimientos realizados/
Nº seguimientos a realizar</t>
  </si>
  <si>
    <t>100% elementos recibidos y registrados en inventario</t>
  </si>
  <si>
    <t>Inventario Actualizado</t>
  </si>
  <si>
    <t>Nº contratos ejecutados /
Nº contratos a realizar</t>
  </si>
  <si>
    <t>Plan de adquisiciones ejecutado</t>
  </si>
  <si>
    <t>Auditorio al servicio para la capacitaciones</t>
  </si>
  <si>
    <t>Plan de intervención del Clima Organizacional adoptado e implementado</t>
  </si>
  <si>
    <t>Propiedad planta y equipo en buen estado</t>
  </si>
  <si>
    <t>Propiedad planta y equipo</t>
  </si>
  <si>
    <t xml:space="preserve">Gestionar la dotación del mobiliario y equipos de audiovisuales para el Auditorio </t>
  </si>
  <si>
    <t>Auditorio Dotado</t>
  </si>
  <si>
    <t>Comunicaciones y TICS</t>
  </si>
  <si>
    <t>Evaluaciones de desempeño de los Servidores públicos</t>
  </si>
  <si>
    <t>Talento Humano 
MIPG</t>
  </si>
  <si>
    <t>Estrategia de Gobierno Digital implementada</t>
  </si>
  <si>
    <t>PETI adoptado y desarrollado</t>
  </si>
  <si>
    <t>Informe de evaluación</t>
  </si>
  <si>
    <t xml:space="preserve">Contralor Departamental del Guaviare 
Comité institucional de Gestión y desempeño
</t>
  </si>
  <si>
    <t>7.3.4. Fortalecer el Sistema de Control Interno orientado a resultados de calidad- implementado  MIPG</t>
  </si>
  <si>
    <t>MIPG</t>
  </si>
  <si>
    <t>Plan y cronogramas de actividades MIPG</t>
  </si>
  <si>
    <t>Participación ciudadana</t>
  </si>
  <si>
    <t>Atención de PQRS</t>
  </si>
  <si>
    <t>100% de requerimientos de la comunidad atendidos
informes publicados en pagina web</t>
  </si>
  <si>
    <t>Participación ciudadana y Control Fiscal</t>
  </si>
  <si>
    <t>Informes de denuncias tramitados</t>
  </si>
  <si>
    <t>Participación Ciudadana</t>
  </si>
  <si>
    <t>Informe participación ciudadana publicados</t>
  </si>
  <si>
    <t>100% capacitación realizada</t>
  </si>
  <si>
    <t xml:space="preserve">Posesión Contralores estudiantiles </t>
  </si>
  <si>
    <t>50% Contralores estudiantiles posesionados</t>
  </si>
  <si>
    <t>100% de las denuncias radicadas con informe final y publicación pagina web</t>
  </si>
  <si>
    <t>100% de los informes y resultados de participación ciudadana publicados en pagina web de la entidad</t>
  </si>
  <si>
    <t>Agendas ciudadanas para fortalecer la efectividad y transparencia de la gestión fiscal (Foros, capacitaciones, audiencias públicas, rendición de cuentas, alianzas estratégicas, etc.)</t>
  </si>
  <si>
    <t>1 capacitación veedurías ciudadanas</t>
  </si>
  <si>
    <t>100% capacitación veedurías ciudadanas realizada</t>
  </si>
  <si>
    <t xml:space="preserve">1  capacitación servidores públicos y particulares </t>
  </si>
  <si>
    <t>Acompañamiento Veedurías Ciudadanas</t>
  </si>
  <si>
    <t>1 acompañamiento a veeduría</t>
  </si>
  <si>
    <t>Procedimientos actualizados, adoptados e implementados</t>
  </si>
  <si>
    <t xml:space="preserve">Realizar reinducción a los Servidores de la Entidad </t>
  </si>
  <si>
    <t>Reinducción realizada</t>
  </si>
  <si>
    <t>Plan anual de incentivos y reconocimientos adoptado en implementado</t>
  </si>
  <si>
    <t xml:space="preserve">Plan de Capacitación y Bienestar Social Adoptado y desarrollado </t>
  </si>
  <si>
    <t>Presupuesto
Contabilidad
Tesorería
Inventarios</t>
  </si>
  <si>
    <t xml:space="preserve">Reconocimiento, registro y medición de los hechos ecoicos de la Contraloría </t>
  </si>
  <si>
    <t>Director Administrativo y Financiero
Contador</t>
  </si>
  <si>
    <t>Contabilidad - Almacén</t>
  </si>
  <si>
    <t>Ejecución mensualizada de presupuesto</t>
  </si>
  <si>
    <t>Oficios de radicación de informes de presupuesto</t>
  </si>
  <si>
    <t>Tesorería</t>
  </si>
  <si>
    <t>Pago oportuno de las obligaciones contraídas</t>
  </si>
  <si>
    <t>Realizar el Autodiagnóstico para tener información
detallada y en tiempo real sobre el estado de la implementación de cada política de MIPG</t>
  </si>
  <si>
    <t>No. de Informes de diagnósticos/No, de Políticas MIPG aplicables a la Entidad</t>
  </si>
  <si>
    <t xml:space="preserve">Definir Actividades y cronograma a desarrollar a partir del Diagnóstico realizado sobre el estado actual de las políticas de MIPG implementadas en la contraloría </t>
  </si>
  <si>
    <t xml:space="preserve">Gestionar convenios   interadministrativos de apoyo </t>
  </si>
  <si>
    <t>PLAN ANUAL DE ADQUISICIÓN</t>
  </si>
  <si>
    <t>PAA adoptado con  sus respectivas modificaciones</t>
  </si>
  <si>
    <t>Realizar los mantenimientos y adquisiciones necesarias para mantener en buen estado la propiedad planta y equipo de la Contraloría</t>
  </si>
  <si>
    <t>Mantenimientos realizados/Total de mantenimientos requeridos</t>
  </si>
  <si>
    <t>Adoptar  e implantar la  política de Gobierno Digital</t>
  </si>
  <si>
    <t>Política Adoptada</t>
  </si>
  <si>
    <t>Elaborar el Plan estratégico de tecnologías de la información -PETI</t>
  </si>
  <si>
    <t>Elaborar e implantar el plan de Comunicaciones internas y externas</t>
  </si>
  <si>
    <t>Plan de Comunicaciones internas y externas adoptado e implementado</t>
  </si>
  <si>
    <t>publicación realizadas/publicaciones requeridas</t>
  </si>
  <si>
    <t>Evaluaciones realizas/Total funcionarios en carrera objeto de evaluación</t>
  </si>
  <si>
    <t>planeación estratégica y desarrollo institucional</t>
  </si>
  <si>
    <t>Realizar la medición del cumplimiento del plan de acción en los diferentes procesos articulado con el plan estratégico</t>
  </si>
  <si>
    <t>Informes publicados en página web y cartelera</t>
  </si>
  <si>
    <t>Realizar las publicaciones de la información requerida en página web de acuerdo la ley 1712 de 2014 Transparencia de la información</t>
  </si>
  <si>
    <t>página web actualizada</t>
  </si>
  <si>
    <t>Contralor,
Director Administrativo y Financiero</t>
  </si>
  <si>
    <t xml:space="preserve">Medir el clima laboral y definir, ejecutar y evaluar estrategias de intervención. </t>
  </si>
  <si>
    <t xml:space="preserve">Formular el plan anual de incentivos y reconocimientos </t>
  </si>
  <si>
    <t xml:space="preserve">Formular y desarrollar el programa anual de Capacitación y Bienestar Social </t>
  </si>
  <si>
    <t>Elaborar el diagnostico seguridad y privacidad de la información de la Entidad</t>
  </si>
  <si>
    <t>Diagnostico seguridad y privacidad de la información de la Entidad</t>
  </si>
  <si>
    <t>Planeación</t>
  </si>
  <si>
    <t>Plan General de Auditoría</t>
  </si>
  <si>
    <t>Ejecución de 9 procesos de auditoría fiscal</t>
  </si>
  <si>
    <t>Calificación de Cuentas</t>
  </si>
  <si>
    <t xml:space="preserve"># Informes Comunicados / Total Sujetos Vigilados </t>
  </si>
  <si>
    <t>Informes Macro</t>
  </si>
  <si>
    <t xml:space="preserve">7.15. Fortalecer  y optimizar el tramite de los procesos de Responsabilidad Fiscal y Jurisdicción Coactiva </t>
  </si>
  <si>
    <t xml:space="preserve">Responsabilidad Fiscal y Jurisdicción Coactiva </t>
  </si>
  <si>
    <t>Contralor auxiliar de Responsabilidad fiscal y jurisdicción coactiva</t>
  </si>
  <si>
    <t>Desarrollar el proceso de vigilancia y control fiscal de los sujetos que ejecutan recursos públicos bajo un enfoque de riesgos y articulado con los macro procesos misionales con efectividad</t>
  </si>
  <si>
    <t>Realizar una (1) Auditoría interna al Avance del Plan de Vigilancia Fiscal Territorial de 2020</t>
  </si>
  <si>
    <t>Febrero a Noviembre de 2020</t>
  </si>
  <si>
    <t>Informe de auditoría interna comunicado</t>
  </si>
  <si>
    <t>Contralor Auxiliar de control Fiscal</t>
  </si>
  <si>
    <t>Anual</t>
  </si>
  <si>
    <t>Implementar herramientas de gestión del conocimiento que posibiliten la articulación y la evaluación de los macroprocesos misionales</t>
  </si>
  <si>
    <t>Realizar una (1) auditoría interna para corroborar la adopción de la nueva Guía de Auditoría Territorial</t>
  </si>
  <si>
    <t>Llevar a cabo la verificación del cumplimiento de los informes del estado de las finanzas y informe del estado de los recursos naturales y del ambiente</t>
  </si>
  <si>
    <t>Tomar las decisiones de fondo originadas en los trámites y actuaciones de vigilancia fiscal dentro de la oportunidad legal.</t>
  </si>
  <si>
    <t>Verificar la publicación de los informes de las denuncias finalizadas durante la vigencia</t>
  </si>
  <si>
    <t>Tramitar y tomar decisiones de fondo dentro de la oportunidad en las actuaciones de responsabilidad fiscal y jurisdicción coactiva</t>
  </si>
  <si>
    <t>Procesos de responsabilidad fiscal y jurisdicción coactiva.</t>
  </si>
  <si>
    <t>Verificar los términos de las Indagaciones Preliminares aperturadas en la vigencia 2020</t>
  </si>
  <si>
    <t>Verificar los términos de los Procesos de responsabilidad fiscal con riesgo de prescripción</t>
  </si>
  <si>
    <t>Verificar el cumplimiento de la circularización de busqueda de bienes en los Procesos de jurisdicción coactiva</t>
  </si>
  <si>
    <t>Tramitar de forma inmediata las alertas ciudadanas de riesgos en la gestión pública mejorando la eficacia del control fiscal y la confianza institucional</t>
  </si>
  <si>
    <t>Revision de 5 solicitudes o peticiones tramitadas</t>
  </si>
  <si>
    <t>Gestionar con oportunidad el seguimiento a los recursos destinados a las emergencias y desastres y a la participación ciudadana para lograr la eficacia de la vigilancia ciudadana</t>
  </si>
  <si>
    <t>Verificación de la actualización en la base de datos de las denuncias y publicacion en página web</t>
  </si>
  <si>
    <t>Intensificar el fortalecimiento de la figura de Contralor Estudiantil en las Instituciones Educativas del Departamento del Guaviare</t>
  </si>
  <si>
    <t>Auditar el programa de Contralor Estudiantil</t>
  </si>
  <si>
    <t>Promoción y fortalecimiento de las organizaciones civiles para contribuir al cuidado de los recursos públicos</t>
  </si>
  <si>
    <t>Auditar el programa de fortalecimiento de las veedurías ciudadanas</t>
  </si>
  <si>
    <t xml:space="preserve">Fortalecer el modelo, los procesos, los procedimientos para la gestión del talento humano de la Contraloría </t>
  </si>
  <si>
    <t>Verificar el manual de procesos y procedimientos actualizado</t>
  </si>
  <si>
    <t>Formar y desarrollar integralmente el Talento Humano de la Entidad con el objetivo de fortalecer competencias para coadyuvar al cumplimiento de los objetivos institucionales y la generación de cultura de prevención.</t>
  </si>
  <si>
    <t>Verificar el plan de intervención del clima organizacionalimplementado</t>
  </si>
  <si>
    <t>Verificar el plan de estímulos, incentivos y reconocimientos implementado</t>
  </si>
  <si>
    <t>Verificar el plan de capacitación y bienestar social y gestión del talento humano implementado</t>
  </si>
  <si>
    <t>Fortalecer el modelo, los procesos y los procedimientos para la Gestión del Área Financiera (Presupuesto, Contabilidad, Tesorería e Inventarios).</t>
  </si>
  <si>
    <t>Verificar el Procedimiento contable bajo Norma Internacional de Información Financiera adoptado</t>
  </si>
  <si>
    <t>Divulgar a la ciudadanía y funcionarios, los resultados de la gestión institucional con inmediatez y veracidad aplicando todas las herramientas tecnológicas disponibles</t>
  </si>
  <si>
    <t>Plan Estratégico, de acción, anticorrupción, de adquisiciones publicados.</t>
  </si>
  <si>
    <t>Plan Estratégico, de acción, anticorrupción, de adquisiciones publicados en página web</t>
  </si>
  <si>
    <t>7.1.1. Desarrollar el proceso de vigilancia y control fiscal de los sujetos que ejecutan recursos públicos bajo un enfoque de riesgos y articulado con los macro procesos misionales con efectividad</t>
  </si>
  <si>
    <t>Programa de capacitación ejecutado</t>
  </si>
  <si>
    <t>Control Fiscal</t>
  </si>
  <si>
    <t>5 Informes de denuncias con respuestas de fondo</t>
  </si>
  <si>
    <t>informes de denuncias comunicados dentro de los términos legales</t>
  </si>
  <si>
    <t>%</t>
  </si>
  <si>
    <t>Revisados pendiente comunicar</t>
  </si>
  <si>
    <t xml:space="preserve">Las denuncias y su avance están publicados </t>
  </si>
  <si>
    <t>Se  ha revisado el tramite dado a tres peticiones</t>
  </si>
  <si>
    <t>Verificacion realizada</t>
  </si>
  <si>
    <t>En comité de institucional de gestión y desempeño se realizo el estudio manual actualizado</t>
  </si>
  <si>
    <t>verificada la publicación</t>
  </si>
  <si>
    <t>Plan de Acción - Control Interno de gestión</t>
  </si>
  <si>
    <t>Plan de Acción - Participación Ciudadana</t>
  </si>
  <si>
    <t>Plan de Acción - Control Fiscal y Responsabilidad Fiscal</t>
  </si>
  <si>
    <t>INFORME DE SEGUIMIENTO AL AVANCE</t>
  </si>
  <si>
    <t>Control Fiscal y Responsabilidad Fiscal</t>
  </si>
  <si>
    <t>Drección Administrativa y Financiera</t>
  </si>
  <si>
    <t>Total Porcentual</t>
  </si>
  <si>
    <t>Áreas</t>
  </si>
  <si>
    <r>
      <t xml:space="preserve">Diferencia
</t>
    </r>
    <r>
      <rPr>
        <sz val="11"/>
        <color theme="0"/>
        <rFont val="Gill Sans MT"/>
        <family val="2"/>
      </rPr>
      <t>(ejecución faltante para completar la meta establecida)</t>
    </r>
  </si>
  <si>
    <r>
      <t>7</t>
    </r>
    <r>
      <rPr>
        <sz val="12"/>
        <color rgb="FF000000"/>
        <rFont val="Century Gothic"/>
        <family val="2"/>
      </rPr>
      <t>.1.2. Implementar herramientas de gestión del conocimiento que posibiliten la articulación y la evaluación de los macroprocesos misionales</t>
    </r>
  </si>
  <si>
    <r>
      <t>7</t>
    </r>
    <r>
      <rPr>
        <sz val="12"/>
        <color rgb="FF000000"/>
        <rFont val="Century Gothic"/>
        <family val="2"/>
      </rPr>
      <t>.1.3. Tomar las decisiones de fondo originadas en los trámites y actuaciones de vigilancia fiscal dentro de la oportunidad legal.</t>
    </r>
  </si>
  <si>
    <r>
      <t>7.3</t>
    </r>
    <r>
      <rPr>
        <b/>
        <sz val="12"/>
        <color rgb="FF000000"/>
        <rFont val="Century Gothic"/>
        <family val="2"/>
      </rPr>
      <t xml:space="preserve">.1.    Fortalecer el modelo, los procesos y los procedimientos para la gestión del talento humano de la Contraloría </t>
    </r>
  </si>
  <si>
    <t>Objetivos</t>
  </si>
  <si>
    <t>Estrategias</t>
  </si>
  <si>
    <t>Proyectos</t>
  </si>
  <si>
    <t>Metas</t>
  </si>
  <si>
    <t>Responsables</t>
  </si>
  <si>
    <t>Proceso relacionado</t>
  </si>
  <si>
    <t>Indicadores de estratégicos</t>
  </si>
  <si>
    <t>Indicadores de resultados</t>
  </si>
  <si>
    <t>Periodo de ejecución</t>
  </si>
  <si>
    <t>Periodo de medición</t>
  </si>
  <si>
    <t>Avance 1° Trimestre</t>
  </si>
  <si>
    <t>Avance 2° trimestre</t>
  </si>
  <si>
    <t>Avance 3° trimestre</t>
  </si>
  <si>
    <t xml:space="preserve">JAIME LONDOÑO FLÓREZ </t>
  </si>
  <si>
    <t>Contralor General del Departamento del Guaviare</t>
  </si>
  <si>
    <t>Avance 4° trimestre</t>
  </si>
  <si>
    <t>Avance 3° Trimestre</t>
  </si>
  <si>
    <t>Avance 1° trimestre</t>
  </si>
  <si>
    <r>
      <rPr>
        <b/>
        <sz val="11"/>
        <color theme="0"/>
        <rFont val="Gill Sans MT"/>
        <family val="2"/>
      </rPr>
      <t>Avance 1° trimestre</t>
    </r>
    <r>
      <rPr>
        <sz val="11"/>
        <color theme="0"/>
        <rFont val="Gill Sans MT"/>
        <family val="2"/>
      </rPr>
      <t xml:space="preserve">
(ejecución acumulada a marzo de 2021)</t>
    </r>
  </si>
  <si>
    <t>febrero a diciembre de 2021</t>
  </si>
  <si>
    <t>junio de 2021</t>
  </si>
  <si>
    <t>febrero a septiembre de 2021</t>
  </si>
  <si>
    <t>1 enero a 31 diciembre de 2021</t>
  </si>
  <si>
    <t>Enero a diciembre de 2021</t>
  </si>
  <si>
    <t>Noviembre de 2021</t>
  </si>
  <si>
    <t>junio a diciembre de 2021</t>
  </si>
  <si>
    <t>febrero a diciembre 2021</t>
  </si>
  <si>
    <t>junio a diciembre 2021</t>
  </si>
  <si>
    <t>Plan de Acción 2021</t>
  </si>
  <si>
    <t>Meta
(ejecución total a diciembre de 2021)</t>
  </si>
  <si>
    <t>Total de la ejecución acumulada a junio de 2021)</t>
  </si>
  <si>
    <t>febrero  a diciembre de 2021</t>
  </si>
  <si>
    <t>enero a diciembre 2021</t>
  </si>
  <si>
    <t>Evaluación de 9 planes de mejoramiento suscritos en la vigencia 2019 y 2020</t>
  </si>
  <si>
    <t xml:space="preserve">Aplicación de la Guía de Auditoría Territorial adoptada </t>
  </si>
  <si>
    <t>Fortalecimiento aplicación GAT bajo normas ISSAI</t>
  </si>
  <si>
    <t>Recaudo efectivo de las cuotas de fiscalización</t>
  </si>
  <si>
    <t>ACTIVIDADES / METAS</t>
  </si>
  <si>
    <t>FECHA DE EJECUCIÓN</t>
  </si>
  <si>
    <t>INDICADOR DE RESULTADO</t>
  </si>
  <si>
    <t>Realizar una (1) Auditoría interna al Avance del Plan de Vigilancia Fiscal Territorial de 2021</t>
  </si>
  <si>
    <t>1 al 31 de octubre de 2021</t>
  </si>
  <si>
    <t>Contralor Auxiliar de control Fiscal con Funciones de Control Interno de Gestión.</t>
  </si>
  <si>
    <t>Realizar una (1) auditoría interna para corroborar la implementación y aplicación de la nueva Guía de Auditoría Territorial</t>
  </si>
  <si>
    <t>Verificar los términos de 3 Indagaciones Preliminares aperturadas en la vigencia 2021</t>
  </si>
  <si>
    <t>Verificar los términos de 2 Procesos de responsabilidad fiscal con riesgo de prescripción</t>
  </si>
  <si>
    <t>Verificar la actualización, adopción e implementacion del manual de procesos y procedimientos</t>
  </si>
  <si>
    <t>Plan  de acción, anticorrupción, de adquisiciones e Informe de Gestion publicados en página web</t>
  </si>
  <si>
    <t>Elaboración y comunicación de 52 informes de calificación de cuentas de la vigencia 2019 y 2020 a sujetos vigilados</t>
  </si>
  <si>
    <t>ejecución total vigencia  2021</t>
  </si>
  <si>
    <t>CONCEPTO</t>
  </si>
  <si>
    <t>VALOR</t>
  </si>
  <si>
    <t>PRESUPUESTO DE GASTOS</t>
  </si>
  <si>
    <t>20201101</t>
  </si>
  <si>
    <t>SERVICIOS PERSONALES</t>
  </si>
  <si>
    <t>SUELDO PERSONAL NOMINA</t>
  </si>
  <si>
    <t>AUXILIO DE TRANSPORTE</t>
  </si>
  <si>
    <t>PRIMA SEMESTRAL</t>
  </si>
  <si>
    <t>PRIMA DE VACACIONES</t>
  </si>
  <si>
    <t>VACACIONES COMPENSADAS</t>
  </si>
  <si>
    <t>PRIMA DE NAVIDAD</t>
  </si>
  <si>
    <t>20201102</t>
  </si>
  <si>
    <t>HONOR. SERV. PROFESIONALES</t>
  </si>
  <si>
    <t>SUPERNUMERARIOS</t>
  </si>
  <si>
    <t>20201201</t>
  </si>
  <si>
    <t>GASTOS GENERALES, ADQUISICIÓN DE BIENES</t>
  </si>
  <si>
    <t>COMPRA DE EQUIPO</t>
  </si>
  <si>
    <t>COMPRA SEDE</t>
  </si>
  <si>
    <t>20201202</t>
  </si>
  <si>
    <t>GASTOS GENERALES ADQUISICIÓN DE SERVICIOS</t>
  </si>
  <si>
    <t>MANTENIMIENTO Y REPARACIÓN</t>
  </si>
  <si>
    <t>IMPRESOS Y PUBLICACIONES</t>
  </si>
  <si>
    <t>COMUNICACIONES Y TRANSPORTE</t>
  </si>
  <si>
    <t>ARRENDAMIENTO Y ALQUILER</t>
  </si>
  <si>
    <t>SEGUROS</t>
  </si>
  <si>
    <t>CAPACITACIÓN</t>
  </si>
  <si>
    <t>CONGRESOS FOROS Y SEMINARIOS</t>
  </si>
  <si>
    <t>BIENESTAR SOCIAL</t>
  </si>
  <si>
    <t>FOMENTO DEPORTIVO</t>
  </si>
  <si>
    <t>GASTOS VINCULACIÓN DE PERSONAL</t>
  </si>
  <si>
    <t>SALUD OCUPACIONAL</t>
  </si>
  <si>
    <t>GASTOS FINANCIEROS</t>
  </si>
  <si>
    <t>20201103</t>
  </si>
  <si>
    <t>CONTRIBUCIONES INHERENTES A LA NOMINA PRIVADO</t>
  </si>
  <si>
    <t>CESANTÍAS</t>
  </si>
  <si>
    <t>APORTES PENSIONES</t>
  </si>
  <si>
    <t>CONTRIBUCIONES INHERENTES A LA NOMINA PUBLICO</t>
  </si>
  <si>
    <t>CAJA DE COMP.FAMILIAR 4%</t>
  </si>
  <si>
    <t>I.C.B.F.</t>
  </si>
  <si>
    <t>ESAP 0.5%</t>
  </si>
  <si>
    <t>SENA 0.5%</t>
  </si>
  <si>
    <t>ESCUELAS IND. E INST.TÉCNICOS</t>
  </si>
  <si>
    <t>PASIVOS EXIGIBLES VIG. ANTERIORES</t>
  </si>
  <si>
    <t>TRANSFERENCIAS CORRIENTES</t>
  </si>
  <si>
    <t>Sentencias Judiciales</t>
  </si>
  <si>
    <t xml:space="preserve"> PRESUPUESTO DE GASTOS DE FUNCIONAMIENTO </t>
  </si>
  <si>
    <t>MODIFICACIONES</t>
  </si>
  <si>
    <t>APROPIACIÓN DEFINITIVA</t>
  </si>
  <si>
    <t>Mayo de 2021</t>
  </si>
  <si>
    <t>CONTRALORÍA DEPARTAMENTAL DEL GUAVIARE</t>
  </si>
  <si>
    <t>CÓDIGO PRESUPUESTAL</t>
  </si>
  <si>
    <t>ADICIÓN</t>
  </si>
  <si>
    <t>CRÉDITOS</t>
  </si>
  <si>
    <t xml:space="preserve"> CONTRA CRÉDITOS</t>
  </si>
  <si>
    <t>SUBSIDIO DE ALIMENTACIÓN</t>
  </si>
  <si>
    <t>BONIFICACIÓN SERV. PRESTADOS</t>
  </si>
  <si>
    <t>SERVICIOS Personales INDIRECTOS</t>
  </si>
  <si>
    <t>SERVICIOS TÉCNICOS</t>
  </si>
  <si>
    <t>MATERIALES Y SUMINISTROS</t>
  </si>
  <si>
    <t>UNIFORMES Y DOTACIÓN</t>
  </si>
  <si>
    <t>VIÁTICOS  Y GASTOS DE VIAJE</t>
  </si>
  <si>
    <t>SERVICIOS PÚBLICOS ENERGÍA</t>
  </si>
  <si>
    <t>SERVICIOS PÚBLICOS TELECOMUNICACIONES</t>
  </si>
  <si>
    <t>SERVICIOS PÚBLICOS ALCANTARILLADO</t>
  </si>
  <si>
    <t>APORTES SERVICIOS MÉDICOS</t>
  </si>
  <si>
    <t>INTERESES CESANTÍAS</t>
  </si>
  <si>
    <t>ACCIDENTES Y RIESGOS LABORALES</t>
  </si>
  <si>
    <t>Decidir con apertura de PRF o Archivo las Indagaciones Preliminares que cumplan el periodo probatorio entre el 01/01/2021 y el 30/06/2021 (sin decisión al 30/06/2021). En todo caso, la decisión debe proferirse dentro de los seis (6) meses siguientes al vencimiento del término aludido</t>
  </si>
  <si>
    <t>Indagaciones preliminares con periodo probatorio cumplido entre el 01/01/2021 y el 30/06/2021, decididas</t>
  </si>
  <si>
    <t>(No. IP que originaron PRF + archivadas + trasladadas (de las IP que cumplan el periodo probatorio entre el 01/01/2021 y el 30/06/2021, sin decisión al 30/06/2021) / No. de IP con periodo probatorio cumplido entre el 01/01/2021 y el 30/06/2021, sin decisión al 30/06/2021) * Meta Anual</t>
  </si>
  <si>
    <t>Procesos de
responsabilidad fiscal
ordinarios que entre el
01/01/2021 y el 30/06/2021
cumplan 3 años de
iniciados, con decisión del
Art. 46 de Ley 610 de 2000</t>
  </si>
  <si>
    <t>Procesos de
responsabilidad fiscal
verbales en trámite 
a 31 de diciembre de 2020,
con audiencias de
descargos finalizadas</t>
  </si>
  <si>
    <t>Procesos de
responsabilidad fiscal
verbales con audiencia de
descargos finalizada a 31 de
diciembre de 2020, con fallo
de primera o única instancia
proferido</t>
  </si>
  <si>
    <r>
      <rPr>
        <sz val="12"/>
        <rFont val="Century Gothic"/>
        <family val="2"/>
      </rPr>
      <t>5</t>
    </r>
    <r>
      <rPr>
        <sz val="12"/>
        <color rgb="FF000000"/>
        <rFont val="Century Gothic"/>
        <family val="2"/>
      </rPr>
      <t xml:space="preserve"> informes de denuncias comunicados dentro de los términos legales</t>
    </r>
  </si>
  <si>
    <t xml:space="preserve"> Finalizar las audiencias de descargos dentro de los procesos de responsabilidad fiscal verbales en trámite a 31 de diciembre de 2020.</t>
  </si>
  <si>
    <t>Adelantar el trámite de la audiencia de decisión y proferir fallo de primera o única instancia
dentro de los procesos de responsabilidad fiscal verbales con audiencia de descargos finalizada a 31 de diciembre de 2020</t>
  </si>
  <si>
    <t>Decidir con auto de imputación de responsabilidad fiscal o de archivo los procesos de responsabilidad fiscal ordinarios que entre el 01/01/2021 y el 30/06/2021 cumplan 3 años de
iniciados, contados desde la fecha de apertura, sin dicha decisión</t>
  </si>
  <si>
    <t>(No. de PRFV con fallo de primera o única instancia proferido / No. total de PRFV con audiencia de descargos finalizada a 31 de diciembre de 2020, sin fallo proferido) * Meta Anual</t>
  </si>
  <si>
    <t>(No. PRFO con decisión del Art 46 de la Ley 610 de 2000 (Imputación o Archivo) / No. Total de PRFO que entre el 01/01/2021 y el 30/06/2021 cumplan 3 años de iniciados, sin dicha decisión al 30/06/2021) * Meta Anual</t>
  </si>
  <si>
    <t>(No. de PRFV con audiencia de descargos finalizada / No. total de PRFV en trámite en etapa de audiencia de
descargos a 31 de diciembre de 2020) * Meta Anual</t>
  </si>
  <si>
    <t>VIGENCIA 2021</t>
  </si>
  <si>
    <t>nquintero@conttraloriaguaviare.gov.co</t>
  </si>
  <si>
    <t>3175902924</t>
  </si>
  <si>
    <t>NOHEMILCE QUIINTERO CETINA</t>
  </si>
  <si>
    <t>Guaviare - San José Del Guaviare</t>
  </si>
  <si>
    <t>CDG</t>
  </si>
  <si>
    <t>NA</t>
  </si>
  <si>
    <t>No</t>
  </si>
  <si>
    <t xml:space="preserve">Recursos propios </t>
  </si>
  <si>
    <t>Mínima cuantía</t>
  </si>
  <si>
    <t>Días</t>
  </si>
  <si>
    <t>5</t>
  </si>
  <si>
    <t>Enero</t>
  </si>
  <si>
    <t>SUMINISTRO DE PÓLIZA PREVIALCADIA  y MANEJO GLOBAL PARA
 CONTRALORÍA DEPARTAMENTAL DEL GUAVIARE</t>
  </si>
  <si>
    <t>84131511</t>
  </si>
  <si>
    <t>3175903014</t>
  </si>
  <si>
    <t>Contratación directa.</t>
  </si>
  <si>
    <t>120</t>
  </si>
  <si>
    <t>Febrero</t>
  </si>
  <si>
    <t>Elaboración Informe estado de los recursos naturales del medio ambiente</t>
  </si>
  <si>
    <t>77101803</t>
  </si>
  <si>
    <t>3175903013</t>
  </si>
  <si>
    <t>6</t>
  </si>
  <si>
    <t>Abril</t>
  </si>
  <si>
    <t>Archivadores móviles</t>
  </si>
  <si>
    <t>56101708</t>
  </si>
  <si>
    <t>3175903012</t>
  </si>
  <si>
    <t>Prendas distintivas instituicionales</t>
  </si>
  <si>
    <t>53102710</t>
  </si>
  <si>
    <t>3175903011</t>
  </si>
  <si>
    <t>Cámaras grabadoras o video cámaras digitales</t>
  </si>
  <si>
    <t>45121516</t>
  </si>
  <si>
    <t>3175903010</t>
  </si>
  <si>
    <t>15</t>
  </si>
  <si>
    <t>Agosto</t>
  </si>
  <si>
    <t>ESCRITORIOS</t>
  </si>
  <si>
    <t>56101703</t>
  </si>
  <si>
    <t>3175903009</t>
  </si>
  <si>
    <t>Septiembre</t>
  </si>
  <si>
    <t>cortinas</t>
  </si>
  <si>
    <t>52131501</t>
  </si>
  <si>
    <t>3175903008</t>
  </si>
  <si>
    <t>Aviso</t>
  </si>
  <si>
    <t>55121907</t>
  </si>
  <si>
    <t>3175903007</t>
  </si>
  <si>
    <t>30</t>
  </si>
  <si>
    <t>CAJONERAS O ESTANTERIAS</t>
  </si>
  <si>
    <t>56101701</t>
  </si>
  <si>
    <t>3175903005</t>
  </si>
  <si>
    <t>10</t>
  </si>
  <si>
    <t>DESCANSA MUÑECAS MOUSE</t>
  </si>
  <si>
    <t>43211807</t>
  </si>
  <si>
    <t>3175903004</t>
  </si>
  <si>
    <t>DIAEMA MICROFONO -AUDIFONO</t>
  </si>
  <si>
    <t>52161514</t>
  </si>
  <si>
    <t>3175903003</t>
  </si>
  <si>
    <t>DISCOS DURO EXTERNO</t>
  </si>
  <si>
    <t>43201803</t>
  </si>
  <si>
    <t>3175903002</t>
  </si>
  <si>
    <t>maletines</t>
  </si>
  <si>
    <t>53121706</t>
  </si>
  <si>
    <t>3175903001</t>
  </si>
  <si>
    <t xml:space="preserve">Archivador </t>
  </si>
  <si>
    <t>3175903000</t>
  </si>
  <si>
    <t>Sillas ergonomicas</t>
  </si>
  <si>
    <t>3175902999</t>
  </si>
  <si>
    <t>TECLADOS NUMERICOS PARA PORTATIL</t>
  </si>
  <si>
    <t>43211706</t>
  </si>
  <si>
    <t>3175902998</t>
  </si>
  <si>
    <t>SCANER PORTATIL</t>
  </si>
  <si>
    <t>43211711</t>
  </si>
  <si>
    <t>3175902997</t>
  </si>
  <si>
    <t>TAPA BOCAS LAVABLE</t>
  </si>
  <si>
    <t>42131600</t>
  </si>
  <si>
    <t>3175902996</t>
  </si>
  <si>
    <t>2</t>
  </si>
  <si>
    <t>TAPA BOCAS DESDECHABLES UN SOLO USO</t>
  </si>
  <si>
    <t>3175902995</t>
  </si>
  <si>
    <t>Artículos para el cuidado de los ojos</t>
  </si>
  <si>
    <t>53131610</t>
  </si>
  <si>
    <t>3175902994</t>
  </si>
  <si>
    <t>Servilletas de papel</t>
  </si>
  <si>
    <t>14111705</t>
  </si>
  <si>
    <t>3175902993</t>
  </si>
  <si>
    <t>Toallas de papel</t>
  </si>
  <si>
    <t>14111703</t>
  </si>
  <si>
    <t>3175902992</t>
  </si>
  <si>
    <t>Papel higiénico</t>
  </si>
  <si>
    <t>14111704</t>
  </si>
  <si>
    <t>3175902991</t>
  </si>
  <si>
    <t xml:space="preserve"> Soluciones de limpieza y desinfección</t>
  </si>
  <si>
    <t>47131800</t>
  </si>
  <si>
    <t>3175902990</t>
  </si>
  <si>
    <t>Guantes</t>
  </si>
  <si>
    <t>42132203</t>
  </si>
  <si>
    <t>3175902989</t>
  </si>
  <si>
    <t>Limpiadores de pisos</t>
  </si>
  <si>
    <t>47131801</t>
  </si>
  <si>
    <t>3175902988</t>
  </si>
  <si>
    <t>Escobas, traperos, cepillos y accesorios</t>
  </si>
  <si>
    <t>47131600</t>
  </si>
  <si>
    <t>3175902987</t>
  </si>
  <si>
    <t>Dispensadores de toallas de papel</t>
  </si>
  <si>
    <t>47131701</t>
  </si>
  <si>
    <t>3175902986</t>
  </si>
  <si>
    <t>Desinfectantes para uso doméstico</t>
  </si>
  <si>
    <t>47131803</t>
  </si>
  <si>
    <t>3175902985</t>
  </si>
  <si>
    <t>Alcoholes o sus sustitutos</t>
  </si>
  <si>
    <t>12352104</t>
  </si>
  <si>
    <t>3175902984</t>
  </si>
  <si>
    <t>Jabón líquido de manos antibacterial</t>
  </si>
  <si>
    <t>53131626</t>
  </si>
  <si>
    <t>3175902983</t>
  </si>
  <si>
    <t>Gel anti bacterial</t>
  </si>
  <si>
    <t>3175902982</t>
  </si>
  <si>
    <t>Termómetro infrarrojo</t>
  </si>
  <si>
    <t>41112224</t>
  </si>
  <si>
    <t>3175902981</t>
  </si>
  <si>
    <t>Computadores personales</t>
  </si>
  <si>
    <t>43211508</t>
  </si>
  <si>
    <t>3175902980</t>
  </si>
  <si>
    <t>Conputadores de Escritorio</t>
  </si>
  <si>
    <t>43211507</t>
  </si>
  <si>
    <t>3175902979</t>
  </si>
  <si>
    <t>Aire acondicionado</t>
  </si>
  <si>
    <t>40101701</t>
  </si>
  <si>
    <t>3175902978</t>
  </si>
  <si>
    <t>Marzo</t>
  </si>
  <si>
    <t>Hidrolavadora</t>
  </si>
  <si>
    <t>47121600</t>
  </si>
  <si>
    <t>3175902977</t>
  </si>
  <si>
    <t>Noviembre</t>
  </si>
  <si>
    <t>Reperaciones Locativas</t>
  </si>
  <si>
    <t>72102905</t>
  </si>
  <si>
    <t>3175902976</t>
  </si>
  <si>
    <t>300</t>
  </si>
  <si>
    <t>Mantenimiento del vehiculo automotor</t>
  </si>
  <si>
    <t>78181507</t>
  </si>
  <si>
    <t>3175902975</t>
  </si>
  <si>
    <t xml:space="preserve">NOMINA Y GASTOS INHERENTES </t>
  </si>
  <si>
    <t>53111602</t>
  </si>
  <si>
    <t>3175902974</t>
  </si>
  <si>
    <t>TECNOLOGO PRODUCCION DE MEDIOS AUDIVISUALES</t>
  </si>
  <si>
    <t>82101603</t>
  </si>
  <si>
    <t>3175902973</t>
  </si>
  <si>
    <t>320</t>
  </si>
  <si>
    <t>Servicios técnicos para optimizar el archivo</t>
  </si>
  <si>
    <t>80111601</t>
  </si>
  <si>
    <t>3175902972</t>
  </si>
  <si>
    <t>escurridor de trapero</t>
  </si>
  <si>
    <t>47121806</t>
  </si>
  <si>
    <t>3175902971</t>
  </si>
  <si>
    <t>Lamparas LED</t>
  </si>
  <si>
    <t>39101609</t>
  </si>
  <si>
    <t>3175902970</t>
  </si>
  <si>
    <t>aspiradora</t>
  </si>
  <si>
    <t>47121602</t>
  </si>
  <si>
    <t>3175902969</t>
  </si>
  <si>
    <t>Pilas</t>
  </si>
  <si>
    <t>26111702</t>
  </si>
  <si>
    <t>3175902968</t>
  </si>
  <si>
    <t>UPS</t>
  </si>
  <si>
    <t>26111701</t>
  </si>
  <si>
    <t>3175902967</t>
  </si>
  <si>
    <t>SEGURIDAD Y MANEJO DE LA INFORMACIÓN</t>
  </si>
  <si>
    <t>80101507</t>
  </si>
  <si>
    <t>3175902966</t>
  </si>
  <si>
    <t>MOUSE ERGONOMICOS</t>
  </si>
  <si>
    <t>43211708</t>
  </si>
  <si>
    <t>3175902965</t>
  </si>
  <si>
    <t>Esferos negros</t>
  </si>
  <si>
    <t>44121701</t>
  </si>
  <si>
    <t>3175902964</t>
  </si>
  <si>
    <t>Carpetas 4 alas desasificadas</t>
  </si>
  <si>
    <t>44122011</t>
  </si>
  <si>
    <t>3175902963</t>
  </si>
  <si>
    <t>Cajas para archivo 35-12</t>
  </si>
  <si>
    <t>44103103</t>
  </si>
  <si>
    <t>3175902962</t>
  </si>
  <si>
    <t>Perforadoras</t>
  </si>
  <si>
    <t>44101707</t>
  </si>
  <si>
    <t>3175902961</t>
  </si>
  <si>
    <t>Teclados ergonomico</t>
  </si>
  <si>
    <t>31201502</t>
  </si>
  <si>
    <t>3175902960</t>
  </si>
  <si>
    <t>Corrector liquido en lapiz de 12 ml</t>
  </si>
  <si>
    <t>31201616</t>
  </si>
  <si>
    <t>3175902959</t>
  </si>
  <si>
    <t>Disco compacto RW CD - DVD</t>
  </si>
  <si>
    <t>43201817</t>
  </si>
  <si>
    <t>3175902958</t>
  </si>
  <si>
    <t xml:space="preserve">Pegante instantáneo </t>
  </si>
  <si>
    <t>3175902957</t>
  </si>
  <si>
    <t>Gancho legajador plastico</t>
  </si>
  <si>
    <t>44111515</t>
  </si>
  <si>
    <t>3175902956</t>
  </si>
  <si>
    <t xml:space="preserve">Cosedora para grapa </t>
  </si>
  <si>
    <t>44121615</t>
  </si>
  <si>
    <t>3175902955</t>
  </si>
  <si>
    <t>Tajalapiz electrico</t>
  </si>
  <si>
    <t>44121619</t>
  </si>
  <si>
    <t>3175902954</t>
  </si>
  <si>
    <t>Lapiz en madera</t>
  </si>
  <si>
    <t>44121706</t>
  </si>
  <si>
    <t>3175902953</t>
  </si>
  <si>
    <t>Resmas de pepel bond tamaño carta</t>
  </si>
  <si>
    <t>14111506</t>
  </si>
  <si>
    <t>3175902952</t>
  </si>
  <si>
    <t>TINTAS H.P. 36A</t>
  </si>
  <si>
    <t>44122101</t>
  </si>
  <si>
    <t>3175902951</t>
  </si>
  <si>
    <t xml:space="preserve">Tonner fotocopiadora </t>
  </si>
  <si>
    <t>44103105</t>
  </si>
  <si>
    <t>3175902950</t>
  </si>
  <si>
    <t>Resmas de papel bond tamaño oficio</t>
  </si>
  <si>
    <t>3175902949</t>
  </si>
  <si>
    <t>Borrador para lapiz</t>
  </si>
  <si>
    <t>44121804</t>
  </si>
  <si>
    <t>3175902948</t>
  </si>
  <si>
    <t>270</t>
  </si>
  <si>
    <t>Seminarios</t>
  </si>
  <si>
    <t>86101705</t>
  </si>
  <si>
    <t>3175902947</t>
  </si>
  <si>
    <t>Dotación, uniformes y fomento deportivo</t>
  </si>
  <si>
    <t>53102000</t>
  </si>
  <si>
    <t>3175902946</t>
  </si>
  <si>
    <t>envio correspondencia</t>
  </si>
  <si>
    <t>78102203</t>
  </si>
  <si>
    <t>3175902945</t>
  </si>
  <si>
    <t>369</t>
  </si>
  <si>
    <t>Servicio internet</t>
  </si>
  <si>
    <t>81112101</t>
  </si>
  <si>
    <t>3175902944</t>
  </si>
  <si>
    <t>Recolección de basuras</t>
  </si>
  <si>
    <t>76111501</t>
  </si>
  <si>
    <t>3175902943</t>
  </si>
  <si>
    <t>368</t>
  </si>
  <si>
    <t>Servicio Acueducto</t>
  </si>
  <si>
    <t>83101501</t>
  </si>
  <si>
    <t>3175902942</t>
  </si>
  <si>
    <t>367</t>
  </si>
  <si>
    <t>Servicio Telefonico</t>
  </si>
  <si>
    <t>83111502</t>
  </si>
  <si>
    <t>3175902941</t>
  </si>
  <si>
    <t>366</t>
  </si>
  <si>
    <t>Servicio Energía</t>
  </si>
  <si>
    <t>83101803</t>
  </si>
  <si>
    <t>3175902940</t>
  </si>
  <si>
    <t>365</t>
  </si>
  <si>
    <t>Comisiones</t>
  </si>
  <si>
    <t>90111503</t>
  </si>
  <si>
    <t>3175902939</t>
  </si>
  <si>
    <t>330</t>
  </si>
  <si>
    <t>Hosting pagina web</t>
  </si>
  <si>
    <t>81112105</t>
  </si>
  <si>
    <t>3175902938</t>
  </si>
  <si>
    <t>Caja Menor</t>
  </si>
  <si>
    <t>47131601</t>
  </si>
  <si>
    <t>3175902937</t>
  </si>
  <si>
    <t>280</t>
  </si>
  <si>
    <t>Asesoría jurídica externa</t>
  </si>
  <si>
    <t>80121601</t>
  </si>
  <si>
    <t>3175902936</t>
  </si>
  <si>
    <t>examenes medicos periodicos</t>
  </si>
  <si>
    <t>85122201</t>
  </si>
  <si>
    <t>3175902935</t>
  </si>
  <si>
    <t>240</t>
  </si>
  <si>
    <t>Mantenimiento e instalacion de aires acondicionados</t>
  </si>
  <si>
    <t>72101511</t>
  </si>
  <si>
    <t>3175902934</t>
  </si>
  <si>
    <t>20</t>
  </si>
  <si>
    <t>FOTOCOPIADORA MULFUNCIONAL</t>
  </si>
  <si>
    <t>43212105</t>
  </si>
  <si>
    <t>3175902933</t>
  </si>
  <si>
    <t>Diciembre</t>
  </si>
  <si>
    <t>licencias antivirus</t>
  </si>
  <si>
    <t>43233205</t>
  </si>
  <si>
    <t>3175902932</t>
  </si>
  <si>
    <t>331</t>
  </si>
  <si>
    <t>Aceites y lubricantes</t>
  </si>
  <si>
    <t>15121501</t>
  </si>
  <si>
    <t>3175902931</t>
  </si>
  <si>
    <t>Gasolina</t>
  </si>
  <si>
    <t>15101506</t>
  </si>
  <si>
    <t>3175902930</t>
  </si>
  <si>
    <t>Pólizas ramo automóviles</t>
  </si>
  <si>
    <t>84131503</t>
  </si>
  <si>
    <t>3175902929</t>
  </si>
  <si>
    <t>Actividad Bienestar Social</t>
  </si>
  <si>
    <t>93141506</t>
  </si>
  <si>
    <t>3175902928</t>
  </si>
  <si>
    <t>Capacitaciones</t>
  </si>
  <si>
    <t>3175902927</t>
  </si>
  <si>
    <t>90</t>
  </si>
  <si>
    <t>SERVICIOS DE ASESORAMIENTOS  EN TALENTO HUMANO - SISTEMA DE GESTIÓN   DE SEGURIDAD Y SALUD EN EL TRABAJO (SG-SST)</t>
  </si>
  <si>
    <t>80101511</t>
  </si>
  <si>
    <t>3175902926</t>
  </si>
  <si>
    <t>Informe Finanzas públicas del Dto y sus Municipios</t>
  </si>
  <si>
    <t>84111703</t>
  </si>
  <si>
    <t>3175902925</t>
  </si>
  <si>
    <t>Informes Contables de la Entidad</t>
  </si>
  <si>
    <t>84111502</t>
  </si>
  <si>
    <t xml:space="preserve">Correo electrónico del responsable </t>
  </si>
  <si>
    <t xml:space="preserve">Teléfono del responsable </t>
  </si>
  <si>
    <t xml:space="preserve">Nombre del responsable </t>
  </si>
  <si>
    <t>Ubicación</t>
  </si>
  <si>
    <t>Unidad de contratación (referencia)</t>
  </si>
  <si>
    <t>Estado de solicitud de vigencias futuras</t>
  </si>
  <si>
    <t>¿Se requieren vigencias futuras?</t>
  </si>
  <si>
    <t>Valor estimado en la vigencia actual</t>
  </si>
  <si>
    <t>Valor total estimado</t>
  </si>
  <si>
    <t>Fuente de los recursos</t>
  </si>
  <si>
    <t xml:space="preserve">Modalidad de selección </t>
  </si>
  <si>
    <t>Duración del contrato (intervalo: días, meses, años)</t>
  </si>
  <si>
    <t>Duración del contrato (número)</t>
  </si>
  <si>
    <t>Fecha estimada de presentación de ofertas (mes)</t>
  </si>
  <si>
    <t>Fecha estimada de inicio de proceso de selección (mes)</t>
  </si>
  <si>
    <t>Descripción</t>
  </si>
  <si>
    <t>Código UNSPSC (cada código separado por ;)</t>
  </si>
  <si>
    <t xml:space="preserve">https://community.secop.gov.co/Public/App/AnnualPurchasingPlanEditPublic/View?id=95202 </t>
  </si>
  <si>
    <t>LINK AL SECOP II</t>
  </si>
  <si>
    <t>se encuentra en construcción</t>
  </si>
  <si>
    <t>Informes contables entregados y validados para subir al CHIP</t>
  </si>
  <si>
    <t>Informes contables consolidados reportado a través del chipl</t>
  </si>
  <si>
    <t>https://www.contraloriaguaviare.gov.co/web/centro-de-documentacion/presupuesto/cat_view/2-presupuesto/124-estados-financieros/154-2021.html</t>
  </si>
  <si>
    <t>registro contables verificados</t>
  </si>
  <si>
    <t>https://www.contraloriaguaviare.gov.co/web/centro-de-documentacion/presupuesto/cat_view/2-presupuesto/123-ejecucion-presupuestal-historica-anual/153-2021.html</t>
  </si>
  <si>
    <t>gestión del cobro efectiva</t>
  </si>
  <si>
    <t>pagos efectivos</t>
  </si>
  <si>
    <t>publicado</t>
  </si>
  <si>
    <t>publicaciones realizadas</t>
  </si>
  <si>
    <t>seguimiento realizado</t>
  </si>
  <si>
    <t>Se aplica la GAT</t>
  </si>
  <si>
    <t>Elaboración y comunicación ante las Corporaciones públicas o la Junta Directiva de 15 informes del estado de las finanzas y 1 informe del estado de los recursos naturales y del ambiente</t>
  </si>
  <si>
    <t>hallazgos pendientes de decisión a 31/12/2020, decididos</t>
  </si>
  <si>
    <t xml:space="preserve">Procesos de Responsabilidad Fiscal </t>
  </si>
  <si>
    <t>Finalizo tramite PRF  001-17 V</t>
  </si>
  <si>
    <t>Pendiente lectura de fallo</t>
  </si>
  <si>
    <t>Trimestral</t>
  </si>
  <si>
    <t xml:space="preserve">Decidir con apertura de PRF o IP, archivo, agregación a otra actuación, traslado y/o devolución los hallazgos pendientes de decisión a
31/12/2020
</t>
  </si>
  <si>
    <t>(No. de hallazgos que originaron PRF e IP + archivados + devueltos + trasladados + agregados (de los hallazgos pendientes de decisión al 31/12/2020) / No. De hallazgos pendientes de decisión a 31/12/2020) * Meta Anual</t>
  </si>
  <si>
    <t>Tres procesos se encuentran en proyección de Auto de imputación</t>
  </si>
  <si>
    <t>Plan de Acción- Dirección Administrativa y Financiera</t>
  </si>
  <si>
    <t>En análisis para incluir el procedimiento de rendición de la información contable a través del CHIP</t>
  </si>
  <si>
    <t>Terminado el registro contable correspondiente al mes de marzo, para consolidación y validación para el reporte</t>
  </si>
  <si>
    <t>informes reportando de enero a marzo</t>
  </si>
  <si>
    <t xml:space="preserve">trasferencias efectivas realizadas </t>
  </si>
  <si>
    <t>en gestión 2 convenios con las Contralorías META y  VILLAVICENCIO
y BANCO POPULAR, SENA, UNIREMINTONG, ESAP</t>
  </si>
  <si>
    <t>Contralor  Departamental del Guaviare 
Dirección Administrativa y Financiera</t>
  </si>
  <si>
    <t>Evaluaciones realizadas con corte 31 de enero</t>
  </si>
  <si>
    <t>3 procesos  terminados</t>
  </si>
  <si>
    <t>33.3%</t>
  </si>
  <si>
    <t>9 calificaciones de cuentas terminadas</t>
  </si>
  <si>
    <t>se evaluaron 3 planes de mejoramiiento</t>
  </si>
  <si>
    <t>37.5%</t>
  </si>
  <si>
    <t>6 infoirmes terminados</t>
  </si>
  <si>
    <t>avance diplomado para aumento de competencias  misionales</t>
  </si>
  <si>
    <t>todas las denuncias terminadas</t>
  </si>
  <si>
    <t>continua en audiencia de descagos PRF 02-18 V</t>
  </si>
  <si>
    <t>En tramite de Recurso</t>
  </si>
  <si>
    <t>todas tramitadas dentro del término</t>
  </si>
  <si>
    <t>infiormes publicados</t>
  </si>
  <si>
    <t>i veeduria capacitada</t>
  </si>
  <si>
    <t>En socialización</t>
  </si>
  <si>
    <t>en revisón</t>
  </si>
  <si>
    <t>CHIIP RENDIDO</t>
  </si>
  <si>
    <t>En revision</t>
  </si>
  <si>
    <t>en construccion</t>
  </si>
  <si>
    <r>
      <rPr>
        <b/>
        <sz val="11"/>
        <color theme="0"/>
        <rFont val="Gill Sans MT"/>
        <family val="2"/>
      </rPr>
      <t>Avance 2° trimestre</t>
    </r>
    <r>
      <rPr>
        <sz val="11"/>
        <color theme="0"/>
        <rFont val="Gill Sans MT"/>
        <family val="2"/>
      </rPr>
      <t xml:space="preserve">
(ejecución acumulada a junio de 2021)</t>
    </r>
  </si>
  <si>
    <t>en preparacion</t>
  </si>
  <si>
    <t>un proceso archivado por cesacion de la acción fiscal, 3 en estudio proyección imputación o archivo</t>
  </si>
  <si>
    <t>se aperturaron nlos nprocesos de responsibiliodad fiscaln den lasnIP  que tenia el periodo probatorio cumplido a 30 de junio de 2021</t>
  </si>
  <si>
    <t>en recolección de información para realizar los diagnósticos</t>
  </si>
  <si>
    <t>Es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</si>
</sst>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quot;$&quot;* #,##0_-;\-&quot;$&quot;* #,##0_-;_-&quot;$&quot;* &quot;-&quot;_-;_-@_-"/>
    <numFmt numFmtId="165" formatCode="&quot;$&quot;#,##0.00"/>
    <numFmt numFmtId="166" formatCode="mmmm\ yyyy"/>
    <numFmt numFmtId="167" formatCode="_-* #,##0.00\ _€_-;\-* #,##0.00\ _€_-;_-* &quot;-&quot;??\ _€_-;_-@_-"/>
    <numFmt numFmtId="168" formatCode="_ * #,##0_ ;_ * \-#,##0_ ;_ * &quot;-&quot;??_ ;_ @_ "/>
    <numFmt numFmtId="169" formatCode="_ * #,##0.00_ ;_ * \-#,##0.00_ ;_ * &quot;-&quot;??_ ;_ @_ "/>
    <numFmt numFmtId="170" formatCode="#,###\ &quot;COP&quot;"/>
  </numFmts>
  <fonts count="74" x14ac:knownFonts="1">
    <font>
      <sz val="11"/>
      <color theme="1"/>
      <name val="Arial"/>
      <family val="2"/>
    </font>
    <font>
      <sz val="11"/>
      <color theme="1"/>
      <name val="Calibri"/>
      <family val="2"/>
      <scheme val="minor"/>
    </font>
    <font>
      <sz val="11"/>
      <color theme="1"/>
      <name val="Calibri"/>
      <family val="2"/>
      <scheme val="minor"/>
    </font>
    <font>
      <b/>
      <sz val="11"/>
      <color theme="1"/>
      <name val="Futura Book"/>
      <family val="3"/>
    </font>
    <font>
      <sz val="11"/>
      <color theme="1"/>
      <name val="Futura Book"/>
      <family val="3"/>
    </font>
    <font>
      <b/>
      <sz val="11"/>
      <color theme="0"/>
      <name val="Futura Book"/>
      <family val="3"/>
    </font>
    <font>
      <sz val="11"/>
      <color theme="2" tint="-0.749992370372631"/>
      <name val="Futura Book"/>
      <family val="3"/>
    </font>
    <font>
      <sz val="11"/>
      <color rgb="FF000000"/>
      <name val="Futura Book"/>
      <family val="3"/>
    </font>
    <font>
      <sz val="11"/>
      <name val="Futura Book"/>
      <family val="3"/>
    </font>
    <font>
      <sz val="12"/>
      <color theme="1"/>
      <name val="Calibri"/>
      <family val="2"/>
      <scheme val="minor"/>
    </font>
    <font>
      <b/>
      <sz val="14"/>
      <color theme="1"/>
      <name val="Calibri"/>
      <family val="2"/>
      <scheme val="minor"/>
    </font>
    <font>
      <sz val="14"/>
      <color theme="1"/>
      <name val="Calibri"/>
      <family val="2"/>
      <scheme val="minor"/>
    </font>
    <font>
      <b/>
      <sz val="12"/>
      <color theme="1"/>
      <name val="Futura Book"/>
      <family val="3"/>
    </font>
    <font>
      <sz val="12"/>
      <color theme="1"/>
      <name val="Futura Book"/>
      <family val="3"/>
    </font>
    <font>
      <sz val="8"/>
      <name val="Arial"/>
      <family val="2"/>
    </font>
    <font>
      <sz val="11"/>
      <color theme="1"/>
      <name val="Arial"/>
      <family val="2"/>
    </font>
    <font>
      <u/>
      <sz val="11"/>
      <color theme="10"/>
      <name val="Arial"/>
      <family val="2"/>
    </font>
    <font>
      <sz val="18"/>
      <color theme="3"/>
      <name val="Cambria"/>
      <family val="2"/>
      <scheme val="major"/>
    </font>
    <font>
      <b/>
      <sz val="13"/>
      <color theme="3"/>
      <name val="Calibri"/>
      <family val="2"/>
      <scheme val="minor"/>
    </font>
    <font>
      <b/>
      <sz val="11"/>
      <color theme="3"/>
      <name val="Calibri"/>
      <family val="2"/>
      <scheme val="minor"/>
    </font>
    <font>
      <sz val="14"/>
      <color theme="1" tint="0.14996795556505021"/>
      <name val="Calibri"/>
      <family val="2"/>
      <scheme val="minor"/>
    </font>
    <font>
      <sz val="10"/>
      <color theme="6" tint="-0.499984740745262"/>
      <name val="Calibri"/>
      <family val="2"/>
      <scheme val="minor"/>
    </font>
    <font>
      <sz val="11"/>
      <color theme="1"/>
      <name val="Gill Sans MT"/>
      <family val="2"/>
    </font>
    <font>
      <sz val="11"/>
      <color rgb="FF355A61"/>
      <name val="Cambria"/>
      <family val="2"/>
      <scheme val="major"/>
    </font>
    <font>
      <sz val="11"/>
      <color rgb="FF355A61"/>
      <name val="Gill Sans MT"/>
      <family val="2"/>
    </font>
    <font>
      <sz val="11"/>
      <color rgb="FFFFFFFF"/>
      <name val="Gill Sans MT"/>
      <family val="2"/>
    </font>
    <font>
      <sz val="26"/>
      <color rgb="FF355A61"/>
      <name val="Gill Sans MT"/>
      <family val="2"/>
    </font>
    <font>
      <b/>
      <sz val="12"/>
      <color theme="1"/>
      <name val="Gill Sans MT"/>
      <family val="2"/>
    </font>
    <font>
      <b/>
      <sz val="12"/>
      <color theme="1"/>
      <name val="Arial"/>
      <family val="2"/>
    </font>
    <font>
      <sz val="11"/>
      <color theme="0"/>
      <name val="Gill Sans MT"/>
      <family val="2"/>
    </font>
    <font>
      <b/>
      <sz val="11"/>
      <color theme="0"/>
      <name val="Gill Sans MT"/>
      <family val="2"/>
    </font>
    <font>
      <sz val="11"/>
      <color rgb="FFFF0000"/>
      <name val="Gill Sans MT"/>
      <family val="2"/>
    </font>
    <font>
      <sz val="14"/>
      <color rgb="FFFF0000"/>
      <name val="Calibri"/>
      <family val="2"/>
      <scheme val="minor"/>
    </font>
    <font>
      <b/>
      <sz val="12"/>
      <color theme="0"/>
      <name val="Century Gothic"/>
      <family val="2"/>
    </font>
    <font>
      <sz val="12"/>
      <color theme="1"/>
      <name val="Century Gothic"/>
      <family val="2"/>
    </font>
    <font>
      <b/>
      <sz val="14"/>
      <color theme="1"/>
      <name val="Century Gothic"/>
      <family val="2"/>
    </font>
    <font>
      <sz val="14"/>
      <color theme="1"/>
      <name val="Century Gothic"/>
      <family val="2"/>
    </font>
    <font>
      <sz val="12"/>
      <color theme="2" tint="-0.749992370372631"/>
      <name val="Century Gothic"/>
      <family val="2"/>
    </font>
    <font>
      <sz val="12"/>
      <color rgb="FF000000"/>
      <name val="Century Gothic"/>
      <family val="2"/>
    </font>
    <font>
      <sz val="11"/>
      <color theme="1"/>
      <name val="Century Gothic"/>
      <family val="2"/>
    </font>
    <font>
      <b/>
      <sz val="16"/>
      <color theme="1"/>
      <name val="Century Gothic"/>
      <family val="2"/>
    </font>
    <font>
      <b/>
      <sz val="12"/>
      <color rgb="FF4F81BD"/>
      <name val="Century Gothic"/>
      <family val="2"/>
    </font>
    <font>
      <b/>
      <sz val="12"/>
      <name val="Century Gothic"/>
      <family val="2"/>
    </font>
    <font>
      <b/>
      <sz val="12"/>
      <color theme="1"/>
      <name val="Century Gothic"/>
      <family val="2"/>
    </font>
    <font>
      <b/>
      <sz val="12"/>
      <color rgb="FF000000"/>
      <name val="Century Gothic"/>
      <family val="2"/>
    </font>
    <font>
      <sz val="12"/>
      <name val="Century Gothic"/>
      <family val="2"/>
    </font>
    <font>
      <sz val="14"/>
      <color theme="0"/>
      <name val="Calibri"/>
      <family val="2"/>
      <scheme val="minor"/>
    </font>
    <font>
      <sz val="11"/>
      <color theme="0"/>
      <name val="Arial"/>
      <family val="2"/>
    </font>
    <font>
      <b/>
      <sz val="9"/>
      <color theme="0"/>
      <name val="Futura Book"/>
    </font>
    <font>
      <sz val="9"/>
      <color theme="1"/>
      <name val="Futura Book"/>
    </font>
    <font>
      <sz val="9"/>
      <color theme="2" tint="-0.749992370372631"/>
      <name val="Futura Book"/>
    </font>
    <font>
      <sz val="9"/>
      <color rgb="FF000000"/>
      <name val="Futura Book"/>
    </font>
    <font>
      <sz val="9"/>
      <name val="Futura Book"/>
    </font>
    <font>
      <sz val="10"/>
      <name val="Arial"/>
      <family val="2"/>
    </font>
    <font>
      <b/>
      <sz val="11"/>
      <color theme="0"/>
      <name val="Calibri"/>
      <family val="2"/>
      <scheme val="minor"/>
    </font>
    <font>
      <b/>
      <sz val="12"/>
      <name val="Calibri"/>
      <family val="2"/>
      <scheme val="minor"/>
    </font>
    <font>
      <sz val="10"/>
      <name val="Calibri"/>
      <family val="2"/>
      <scheme val="minor"/>
    </font>
    <font>
      <b/>
      <sz val="12"/>
      <color theme="0"/>
      <name val="Calibri"/>
      <family val="2"/>
      <scheme val="minor"/>
    </font>
    <font>
      <b/>
      <sz val="16"/>
      <color theme="0"/>
      <name val="Calibri"/>
      <family val="2"/>
      <scheme val="minor"/>
    </font>
    <font>
      <b/>
      <sz val="10"/>
      <color theme="0"/>
      <name val="Calibri"/>
      <family val="2"/>
      <scheme val="minor"/>
    </font>
    <font>
      <b/>
      <sz val="10"/>
      <name val="Calibri"/>
      <family val="2"/>
      <scheme val="minor"/>
    </font>
    <font>
      <b/>
      <sz val="11"/>
      <name val="Calibri"/>
      <family val="2"/>
      <scheme val="minor"/>
    </font>
    <font>
      <sz val="11"/>
      <name val="Calibri"/>
      <family val="2"/>
      <scheme val="minor"/>
    </font>
    <font>
      <sz val="11"/>
      <color indexed="12"/>
      <name val="Calibri"/>
      <family val="2"/>
      <scheme val="minor"/>
    </font>
    <font>
      <b/>
      <sz val="14"/>
      <color theme="0"/>
      <name val="Calibri"/>
      <family val="2"/>
      <scheme val="minor"/>
    </font>
    <font>
      <sz val="12"/>
      <color theme="0"/>
      <name val="Calibri"/>
      <family val="2"/>
      <scheme val="minor"/>
    </font>
    <font>
      <sz val="10"/>
      <color theme="0"/>
      <name val="Calibri"/>
      <family val="2"/>
      <scheme val="minor"/>
    </font>
    <font>
      <sz val="10"/>
      <color theme="1"/>
      <name val="Arial"/>
      <family val="2"/>
    </font>
    <font>
      <sz val="10"/>
      <color theme="1"/>
      <name val="Verdana"/>
      <family val="2"/>
    </font>
    <font>
      <b/>
      <sz val="10"/>
      <color theme="1"/>
      <name val="Verdana"/>
      <family val="2"/>
    </font>
    <font>
      <b/>
      <sz val="14"/>
      <color theme="1"/>
      <name val="Verdana"/>
      <family val="2"/>
    </font>
    <font>
      <b/>
      <sz val="14"/>
      <color theme="1"/>
      <name val="Arial"/>
      <family val="2"/>
    </font>
    <font>
      <b/>
      <u/>
      <sz val="14"/>
      <color theme="10"/>
      <name val="Arial"/>
      <family val="2"/>
    </font>
    <font>
      <b/>
      <sz val="22"/>
      <name val="Futura Std Medium"/>
      <family val="2"/>
    </font>
  </fonts>
  <fills count="21">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F2F2F2"/>
        <bgColor rgb="FF000000"/>
      </patternFill>
    </fill>
    <fill>
      <patternFill patternType="solid">
        <fgColor rgb="FF0070C0"/>
        <bgColor rgb="FF000000"/>
      </patternFill>
    </fill>
    <fill>
      <patternFill patternType="solid">
        <fgColor theme="8" tint="-0.249977111117893"/>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4"/>
        <bgColor indexed="64"/>
      </patternFill>
    </fill>
    <fill>
      <patternFill patternType="solid">
        <fgColor indexed="9"/>
        <bgColor indexed="64"/>
      </patternFill>
    </fill>
    <fill>
      <patternFill patternType="solid">
        <fgColor rgb="FFF4F2D8"/>
        <bgColor indexed="64"/>
      </patternFill>
    </fill>
    <fill>
      <patternFill patternType="solid">
        <fgColor rgb="FFCCFFFF"/>
        <bgColor indexed="64"/>
      </patternFill>
    </fill>
    <fill>
      <patternFill patternType="solid">
        <fgColor rgb="FFF3DEDD"/>
        <bgColor indexed="64"/>
      </patternFill>
    </fill>
    <fill>
      <patternFill patternType="solid">
        <fgColor rgb="FFDBE5F1"/>
        <bgColor indexed="64"/>
      </patternFill>
    </fill>
    <fill>
      <patternFill patternType="solid">
        <fgColor rgb="FF808080"/>
        <bgColor indexed="64"/>
      </patternFill>
    </fill>
    <fill>
      <patternFill patternType="solid">
        <fgColor rgb="FF92D050"/>
        <bgColor indexed="64"/>
      </patternFill>
    </fill>
  </fills>
  <borders count="21">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2060"/>
      </left>
      <right style="thin">
        <color rgb="FF002060"/>
      </right>
      <top style="thin">
        <color rgb="FF002060"/>
      </top>
      <bottom/>
      <diagonal/>
    </border>
    <border>
      <left/>
      <right style="thin">
        <color indexed="64"/>
      </right>
      <top/>
      <bottom/>
      <diagonal/>
    </border>
    <border>
      <left/>
      <right style="thin">
        <color rgb="FF002060"/>
      </right>
      <top style="thin">
        <color rgb="FF002060"/>
      </top>
      <bottom style="thin">
        <color rgb="FF002060"/>
      </bottom>
      <diagonal/>
    </border>
    <border>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auto="1"/>
      </top>
      <bottom/>
      <diagonal/>
    </border>
  </borders>
  <cellStyleXfs count="20">
    <xf numFmtId="0" fontId="0" fillId="0" borderId="0"/>
    <xf numFmtId="0" fontId="2" fillId="0" borderId="0"/>
    <xf numFmtId="9"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9" fillId="0" borderId="19" applyNumberFormat="0" applyFill="0" applyAlignment="0" applyProtection="0"/>
    <xf numFmtId="0" fontId="20" fillId="6" borderId="0" applyFont="0" applyFill="0" applyBorder="0" applyAlignment="0" applyProtection="0">
      <alignment horizontal="left" vertical="center"/>
    </xf>
    <xf numFmtId="165" fontId="21" fillId="0" borderId="0" applyFont="0" applyFill="0" applyBorder="0" applyProtection="0">
      <alignment horizontal="left" vertical="center"/>
    </xf>
    <xf numFmtId="3" fontId="21" fillId="0" borderId="0" applyFont="0" applyFill="0" applyBorder="0" applyProtection="0">
      <alignment horizontal="left" vertical="center"/>
    </xf>
    <xf numFmtId="166" fontId="23" fillId="7" borderId="0" applyFill="0" applyBorder="0">
      <alignment horizontal="right"/>
    </xf>
    <xf numFmtId="0" fontId="53" fillId="0" borderId="0"/>
    <xf numFmtId="41" fontId="53" fillId="0" borderId="0" applyFont="0" applyFill="0" applyBorder="0" applyAlignment="0" applyProtection="0"/>
    <xf numFmtId="164" fontId="53" fillId="0" borderId="0" applyFont="0" applyFill="0" applyBorder="0" applyAlignment="0" applyProtection="0"/>
    <xf numFmtId="167" fontId="53" fillId="0" borderId="0" applyFont="0" applyFill="0" applyBorder="0" applyAlignment="0" applyProtection="0"/>
    <xf numFmtId="0" fontId="67" fillId="0" borderId="0"/>
    <xf numFmtId="49" fontId="68" fillId="0" borderId="0" applyFill="0" applyBorder="0" applyProtection="0">
      <alignment horizontal="left" vertical="center"/>
    </xf>
    <xf numFmtId="170" fontId="67" fillId="0" borderId="0" applyFont="0" applyFill="0" applyBorder="0" applyAlignment="0" applyProtection="0"/>
    <xf numFmtId="0" fontId="69" fillId="18" borderId="0" applyNumberFormat="0" applyBorder="0" applyProtection="0">
      <alignment horizontal="center" vertical="center"/>
    </xf>
    <xf numFmtId="0" fontId="70" fillId="19" borderId="11" applyNumberFormat="0" applyProtection="0">
      <alignment horizontal="left" vertical="center"/>
    </xf>
  </cellStyleXfs>
  <cellXfs count="348">
    <xf numFmtId="0" fontId="0" fillId="0" borderId="0" xfId="0"/>
    <xf numFmtId="0" fontId="4" fillId="0" borderId="0" xfId="0" applyFont="1" applyAlignment="1">
      <alignment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0" borderId="0" xfId="0" applyFont="1" applyAlignment="1">
      <alignment horizontal="center" vertical="center"/>
    </xf>
    <xf numFmtId="0" fontId="7" fillId="4" borderId="4" xfId="0" applyFont="1" applyFill="1" applyBorder="1" applyAlignment="1">
      <alignment horizontal="justify" vertical="center" wrapText="1"/>
    </xf>
    <xf numFmtId="0" fontId="4" fillId="4" borderId="4"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7" xfId="0" applyFont="1" applyFill="1" applyBorder="1" applyAlignment="1">
      <alignment horizontal="center" vertical="center"/>
    </xf>
    <xf numFmtId="0" fontId="7" fillId="4" borderId="9" xfId="0" applyFont="1" applyFill="1" applyBorder="1" applyAlignment="1">
      <alignment horizontal="justify" vertical="center" wrapText="1"/>
    </xf>
    <xf numFmtId="0" fontId="4" fillId="4" borderId="9" xfId="0" applyFont="1" applyFill="1" applyBorder="1" applyAlignment="1">
      <alignment horizontal="center" vertical="center" wrapText="1"/>
    </xf>
    <xf numFmtId="0" fontId="7" fillId="5" borderId="4"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5" borderId="4" xfId="0" applyFont="1" applyFill="1" applyBorder="1" applyAlignment="1">
      <alignment vertical="center" wrapText="1"/>
    </xf>
    <xf numFmtId="0" fontId="4" fillId="5" borderId="5" xfId="0" applyFont="1" applyFill="1" applyBorder="1" applyAlignment="1">
      <alignment horizontal="center" vertical="center"/>
    </xf>
    <xf numFmtId="0" fontId="7" fillId="5"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5" borderId="1" xfId="0" applyFont="1" applyFill="1" applyBorder="1" applyAlignment="1">
      <alignment vertical="center" wrapText="1"/>
    </xf>
    <xf numFmtId="0" fontId="4" fillId="5" borderId="7" xfId="0" applyFont="1" applyFill="1" applyBorder="1" applyAlignment="1">
      <alignment horizontal="center" vertical="center"/>
    </xf>
    <xf numFmtId="0" fontId="7"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4" borderId="4" xfId="0" applyFont="1" applyFill="1" applyBorder="1" applyAlignment="1">
      <alignment horizontal="justify" vertical="center" wrapText="1"/>
    </xf>
    <xf numFmtId="0" fontId="4" fillId="4" borderId="5" xfId="0" applyFont="1" applyFill="1" applyBorder="1" applyAlignment="1">
      <alignment horizontal="center" vertical="center"/>
    </xf>
    <xf numFmtId="0" fontId="4" fillId="4" borderId="1" xfId="0" applyFont="1" applyFill="1" applyBorder="1" applyAlignment="1">
      <alignment vertical="center" wrapText="1"/>
    </xf>
    <xf numFmtId="0" fontId="4" fillId="4" borderId="10"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0" fontId="12" fillId="0" borderId="0" xfId="0" applyFont="1" applyAlignment="1">
      <alignment vertical="center"/>
    </xf>
    <xf numFmtId="0" fontId="9" fillId="0" borderId="0" xfId="0" applyFont="1" applyFill="1" applyBorder="1" applyAlignment="1">
      <alignment horizontal="center" vertical="center"/>
    </xf>
    <xf numFmtId="0" fontId="13" fillId="0" borderId="0" xfId="0" applyFont="1" applyBorder="1" applyAlignment="1">
      <alignment vertical="center"/>
    </xf>
    <xf numFmtId="0" fontId="11" fillId="0" borderId="0" xfId="0" applyFont="1" applyAlignment="1">
      <alignment horizontal="center" vertical="center" wrapText="1"/>
    </xf>
    <xf numFmtId="9" fontId="9" fillId="0" borderId="0" xfId="2" applyFont="1" applyFill="1" applyBorder="1" applyAlignment="1">
      <alignment horizontal="center" vertical="center"/>
    </xf>
    <xf numFmtId="9" fontId="9" fillId="0" borderId="0" xfId="0" applyNumberFormat="1" applyFont="1" applyFill="1" applyBorder="1" applyAlignment="1">
      <alignment horizontal="center" vertical="center"/>
    </xf>
    <xf numFmtId="0" fontId="22" fillId="7" borderId="0" xfId="0" applyFont="1" applyFill="1" applyAlignment="1">
      <alignment horizontal="left" wrapText="1" indent="1"/>
    </xf>
    <xf numFmtId="0" fontId="22" fillId="0" borderId="0" xfId="0" applyFont="1" applyAlignment="1">
      <alignment horizontal="left" wrapText="1" indent="1"/>
    </xf>
    <xf numFmtId="0" fontId="22" fillId="8" borderId="0" xfId="0" applyFont="1" applyFill="1" applyAlignment="1">
      <alignment horizontal="left" wrapText="1" indent="1"/>
    </xf>
    <xf numFmtId="0" fontId="22" fillId="8" borderId="0" xfId="0" applyFont="1" applyFill="1" applyAlignment="1">
      <alignment vertical="center"/>
    </xf>
    <xf numFmtId="0" fontId="22" fillId="0" borderId="0" xfId="0" applyFont="1" applyAlignment="1">
      <alignment vertical="center"/>
    </xf>
    <xf numFmtId="166" fontId="24" fillId="7" borderId="0" xfId="10" applyFont="1" applyFill="1" applyBorder="1" applyAlignment="1"/>
    <xf numFmtId="9" fontId="0" fillId="0" borderId="0" xfId="0" applyNumberFormat="1"/>
    <xf numFmtId="0" fontId="27" fillId="0" borderId="0" xfId="0" applyFont="1" applyAlignment="1">
      <alignment horizontal="left" wrapText="1" indent="1"/>
    </xf>
    <xf numFmtId="9" fontId="28" fillId="0" borderId="0" xfId="0" applyNumberFormat="1" applyFont="1"/>
    <xf numFmtId="0" fontId="22" fillId="0" borderId="0" xfId="0" applyFont="1" applyFill="1" applyBorder="1" applyAlignment="1">
      <alignment horizontal="left" wrapText="1" indent="1"/>
    </xf>
    <xf numFmtId="0" fontId="30" fillId="9" borderId="0" xfId="5" applyFont="1" applyFill="1" applyBorder="1" applyAlignment="1">
      <alignment horizontal="center" vertical="center"/>
    </xf>
    <xf numFmtId="0" fontId="29" fillId="9" borderId="0" xfId="6" applyFont="1" applyFill="1" applyBorder="1" applyAlignment="1">
      <alignment horizontal="center" vertical="center" wrapText="1"/>
    </xf>
    <xf numFmtId="0" fontId="30" fillId="9" borderId="0" xfId="6" applyFont="1" applyFill="1" applyBorder="1" applyAlignment="1">
      <alignment horizontal="center" vertical="center" wrapText="1"/>
    </xf>
    <xf numFmtId="0" fontId="22" fillId="3" borderId="0" xfId="0" applyFont="1" applyFill="1" applyAlignment="1">
      <alignment horizontal="left" wrapText="1" indent="1"/>
    </xf>
    <xf numFmtId="0" fontId="31" fillId="0" borderId="0" xfId="0" applyFont="1" applyAlignment="1">
      <alignment horizontal="left" wrapText="1" indent="1"/>
    </xf>
    <xf numFmtId="0" fontId="32" fillId="0" borderId="0" xfId="0" applyFont="1" applyAlignment="1">
      <alignment vertical="center"/>
    </xf>
    <xf numFmtId="0" fontId="32" fillId="0" borderId="0" xfId="0" applyFont="1" applyAlignment="1">
      <alignment horizontal="center" vertical="center"/>
    </xf>
    <xf numFmtId="0" fontId="31" fillId="0" borderId="0" xfId="0" applyFont="1" applyAlignment="1">
      <alignment vertical="center"/>
    </xf>
    <xf numFmtId="0" fontId="33" fillId="10" borderId="11" xfId="0" applyFont="1" applyFill="1" applyBorder="1" applyAlignment="1">
      <alignment horizontal="center" vertical="center" wrapText="1"/>
    </xf>
    <xf numFmtId="0" fontId="33" fillId="10" borderId="0" xfId="0"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horizontal="right" vertical="center" wrapText="1"/>
    </xf>
    <xf numFmtId="0" fontId="34" fillId="0" borderId="0" xfId="0" applyFont="1" applyAlignment="1">
      <alignment horizontal="center" vertical="center" wrapText="1"/>
    </xf>
    <xf numFmtId="0" fontId="36"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horizontal="right" vertical="center" wrapText="1"/>
    </xf>
    <xf numFmtId="0" fontId="35" fillId="0" borderId="0" xfId="0" applyFont="1" applyAlignment="1">
      <alignment horizontal="center" wrapText="1"/>
    </xf>
    <xf numFmtId="0" fontId="38" fillId="0" borderId="11" xfId="0" applyFont="1" applyBorder="1" applyAlignment="1">
      <alignment horizontal="justify" vertical="center" wrapText="1"/>
    </xf>
    <xf numFmtId="0" fontId="34" fillId="0" borderId="11" xfId="0" applyFont="1" applyBorder="1" applyAlignment="1">
      <alignment horizontal="center" vertical="center" wrapText="1"/>
    </xf>
    <xf numFmtId="0" fontId="34" fillId="0" borderId="11" xfId="0" applyFont="1" applyBorder="1" applyAlignment="1">
      <alignment vertical="center" wrapText="1"/>
    </xf>
    <xf numFmtId="0" fontId="39" fillId="5" borderId="11" xfId="1"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8" fillId="3" borderId="11" xfId="0" applyFont="1" applyFill="1" applyBorder="1" applyAlignment="1">
      <alignment horizontal="justify" vertical="center" wrapText="1"/>
    </xf>
    <xf numFmtId="0" fontId="34" fillId="3" borderId="11" xfId="0" applyFont="1" applyFill="1" applyBorder="1" applyAlignment="1">
      <alignment horizontal="center" vertical="center" wrapText="1"/>
    </xf>
    <xf numFmtId="0" fontId="34" fillId="3" borderId="11" xfId="0" applyFont="1" applyFill="1" applyBorder="1" applyAlignment="1">
      <alignment vertical="center" wrapText="1"/>
    </xf>
    <xf numFmtId="0" fontId="34" fillId="0" borderId="11" xfId="0" applyFont="1" applyFill="1" applyBorder="1" applyAlignment="1">
      <alignment vertical="center" wrapText="1"/>
    </xf>
    <xf numFmtId="9" fontId="34" fillId="0" borderId="11" xfId="2" applyFont="1" applyFill="1" applyBorder="1" applyAlignment="1">
      <alignment horizontal="center" vertical="center"/>
    </xf>
    <xf numFmtId="0" fontId="34" fillId="0" borderId="11" xfId="0" applyFont="1" applyFill="1" applyBorder="1" applyAlignment="1">
      <alignment horizontal="center" vertical="center"/>
    </xf>
    <xf numFmtId="0" fontId="34" fillId="3" borderId="11" xfId="0" applyFont="1" applyFill="1" applyBorder="1" applyAlignment="1">
      <alignment horizontal="justify" vertical="center" wrapText="1"/>
    </xf>
    <xf numFmtId="0" fontId="38" fillId="3" borderId="11" xfId="0" applyFont="1" applyFill="1" applyBorder="1" applyAlignment="1">
      <alignment horizontal="center" vertical="center" wrapText="1"/>
    </xf>
    <xf numFmtId="0" fontId="34" fillId="0" borderId="0" xfId="0" applyFont="1" applyFill="1" applyBorder="1" applyAlignment="1">
      <alignment horizontal="center" vertical="center"/>
    </xf>
    <xf numFmtId="9" fontId="34" fillId="0" borderId="0" xfId="2" applyFont="1" applyFill="1" applyBorder="1" applyAlignment="1">
      <alignment horizontal="center" vertical="center"/>
    </xf>
    <xf numFmtId="0" fontId="34" fillId="0" borderId="0" xfId="0" applyFont="1" applyBorder="1" applyAlignment="1">
      <alignment vertical="center" wrapText="1"/>
    </xf>
    <xf numFmtId="0" fontId="34" fillId="0" borderId="0" xfId="0" applyFont="1" applyAlignment="1">
      <alignment vertical="center"/>
    </xf>
    <xf numFmtId="0" fontId="34" fillId="0" borderId="0" xfId="0" applyFont="1" applyAlignment="1">
      <alignment horizontal="left" vertical="center"/>
    </xf>
    <xf numFmtId="0" fontId="34" fillId="0" borderId="0" xfId="0" applyFont="1" applyAlignment="1">
      <alignment horizontal="right" vertical="center"/>
    </xf>
    <xf numFmtId="0" fontId="34" fillId="0" borderId="0" xfId="0" applyFont="1" applyAlignment="1">
      <alignment horizontal="center" vertical="center"/>
    </xf>
    <xf numFmtId="0" fontId="34" fillId="0" borderId="0" xfId="0" applyFont="1" applyAlignment="1">
      <alignment horizontal="justify" vertical="center"/>
    </xf>
    <xf numFmtId="0" fontId="38" fillId="0" borderId="1" xfId="0" applyFont="1" applyBorder="1" applyAlignment="1">
      <alignment horizontal="center" vertical="center" wrapText="1"/>
    </xf>
    <xf numFmtId="0" fontId="34" fillId="0" borderId="1" xfId="0" applyFont="1" applyBorder="1" applyAlignment="1">
      <alignment horizontal="left" vertical="center" wrapText="1"/>
    </xf>
    <xf numFmtId="0" fontId="38" fillId="0" borderId="14" xfId="0" applyFont="1" applyBorder="1" applyAlignment="1">
      <alignment horizontal="left" vertical="center" wrapText="1"/>
    </xf>
    <xf numFmtId="0" fontId="38" fillId="3" borderId="1" xfId="0" applyFont="1" applyFill="1" applyBorder="1" applyAlignment="1">
      <alignment horizontal="center" vertical="center" wrapText="1"/>
    </xf>
    <xf numFmtId="0" fontId="34" fillId="0" borderId="2" xfId="0" applyFont="1" applyBorder="1" applyAlignment="1">
      <alignment horizontal="center" vertical="center" wrapText="1"/>
    </xf>
    <xf numFmtId="0" fontId="41" fillId="0" borderId="0" xfId="0" applyFont="1" applyBorder="1" applyAlignment="1">
      <alignment horizontal="center" vertical="center" wrapText="1"/>
    </xf>
    <xf numFmtId="0" fontId="34" fillId="0" borderId="0" xfId="0" applyFont="1" applyBorder="1" applyAlignment="1">
      <alignment horizontal="justify" vertical="center" wrapText="1"/>
    </xf>
    <xf numFmtId="0" fontId="34" fillId="0" borderId="0" xfId="0" applyFont="1" applyBorder="1" applyAlignment="1">
      <alignment horizontal="center" vertical="center" wrapText="1"/>
    </xf>
    <xf numFmtId="9" fontId="34" fillId="0" borderId="0" xfId="2" applyFont="1" applyAlignment="1">
      <alignment horizontal="justify" vertical="center"/>
    </xf>
    <xf numFmtId="0" fontId="36" fillId="0" borderId="0" xfId="0" applyFont="1" applyAlignment="1">
      <alignment vertical="center"/>
    </xf>
    <xf numFmtId="0" fontId="35" fillId="0" borderId="0" xfId="0" applyFont="1" applyAlignment="1">
      <alignment horizontal="center"/>
    </xf>
    <xf numFmtId="0" fontId="34" fillId="0" borderId="11" xfId="0" applyFont="1" applyBorder="1" applyAlignment="1">
      <alignment horizontal="justify" vertical="center"/>
    </xf>
    <xf numFmtId="17" fontId="34" fillId="0" borderId="11" xfId="0" applyNumberFormat="1" applyFont="1" applyBorder="1" applyAlignment="1">
      <alignment horizontal="center" vertical="center" wrapText="1"/>
    </xf>
    <xf numFmtId="0" fontId="34" fillId="0" borderId="11" xfId="0" applyFont="1" applyBorder="1" applyAlignment="1">
      <alignment horizontal="center" vertical="center"/>
    </xf>
    <xf numFmtId="0" fontId="34" fillId="3" borderId="11" xfId="0" applyFont="1" applyFill="1" applyBorder="1" applyAlignment="1">
      <alignment horizontal="center" vertical="center"/>
    </xf>
    <xf numFmtId="9" fontId="34" fillId="3" borderId="11" xfId="2" applyFont="1" applyFill="1" applyBorder="1" applyAlignment="1">
      <alignment horizontal="center" vertical="center"/>
    </xf>
    <xf numFmtId="17" fontId="34" fillId="3"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34" fillId="5" borderId="11" xfId="0" applyFont="1" applyFill="1" applyBorder="1" applyAlignment="1">
      <alignment horizontal="center" vertical="center"/>
    </xf>
    <xf numFmtId="17" fontId="34" fillId="5" borderId="11" xfId="0" applyNumberFormat="1" applyFont="1" applyFill="1" applyBorder="1" applyAlignment="1">
      <alignment horizontal="center" vertical="center" wrapText="1"/>
    </xf>
    <xf numFmtId="0" fontId="41" fillId="0" borderId="0" xfId="0" applyFont="1" applyBorder="1" applyAlignment="1">
      <alignment horizontal="justify" vertical="center" wrapText="1"/>
    </xf>
    <xf numFmtId="0" fontId="34" fillId="0" borderId="11" xfId="0" applyFont="1" applyBorder="1" applyAlignment="1">
      <alignment vertical="center"/>
    </xf>
    <xf numFmtId="0" fontId="38" fillId="0" borderId="11" xfId="0" applyFont="1" applyBorder="1" applyAlignment="1">
      <alignment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11" fillId="0" borderId="0" xfId="0" applyFont="1" applyAlignment="1">
      <alignment horizontal="center" vertical="center"/>
    </xf>
    <xf numFmtId="0" fontId="13" fillId="0" borderId="11" xfId="0" applyFont="1" applyBorder="1" applyAlignment="1">
      <alignment vertical="center"/>
    </xf>
    <xf numFmtId="0" fontId="35" fillId="0" borderId="0" xfId="0" applyFont="1" applyAlignment="1">
      <alignment vertical="center"/>
    </xf>
    <xf numFmtId="0" fontId="35" fillId="0" borderId="0" xfId="0" applyFont="1" applyAlignment="1">
      <alignment vertical="center" wrapText="1"/>
    </xf>
    <xf numFmtId="0" fontId="35" fillId="0" borderId="0" xfId="0" applyFont="1" applyAlignment="1">
      <alignment wrapText="1"/>
    </xf>
    <xf numFmtId="0" fontId="35" fillId="0" borderId="0" xfId="0" applyFont="1" applyAlignment="1"/>
    <xf numFmtId="16" fontId="34" fillId="0" borderId="11" xfId="0" applyNumberFormat="1" applyFont="1" applyBorder="1" applyAlignment="1">
      <alignment horizontal="justify" vertical="center"/>
    </xf>
    <xf numFmtId="14" fontId="34" fillId="0" borderId="11" xfId="0" applyNumberFormat="1" applyFont="1" applyBorder="1" applyAlignment="1">
      <alignment horizontal="justify" vertical="center"/>
    </xf>
    <xf numFmtId="0" fontId="10" fillId="0" borderId="0" xfId="0" applyFont="1" applyAlignment="1">
      <alignment vertical="center"/>
    </xf>
    <xf numFmtId="0" fontId="10" fillId="0" borderId="0" xfId="0" applyFont="1" applyAlignment="1"/>
    <xf numFmtId="9" fontId="34" fillId="0" borderId="11" xfId="0" applyNumberFormat="1" applyFont="1" applyBorder="1" applyAlignment="1">
      <alignment vertical="center" wrapText="1"/>
    </xf>
    <xf numFmtId="9" fontId="43" fillId="0" borderId="0" xfId="0" applyNumberFormat="1" applyFont="1" applyAlignment="1">
      <alignment vertical="center" wrapText="1"/>
    </xf>
    <xf numFmtId="0" fontId="29" fillId="0" borderId="0" xfId="0" applyFont="1" applyAlignment="1">
      <alignment horizontal="left" wrapText="1" indent="1"/>
    </xf>
    <xf numFmtId="0" fontId="46" fillId="0" borderId="0" xfId="0" applyFont="1" applyAlignment="1">
      <alignment vertical="center"/>
    </xf>
    <xf numFmtId="0" fontId="46" fillId="0" borderId="0" xfId="0" applyFont="1" applyAlignment="1">
      <alignment horizontal="center" vertical="center" wrapText="1"/>
    </xf>
    <xf numFmtId="0" fontId="46" fillId="0" borderId="0" xfId="0" applyFont="1" applyAlignment="1">
      <alignment horizontal="center" vertical="center"/>
    </xf>
    <xf numFmtId="0" fontId="29" fillId="0" borderId="0" xfId="0" applyFont="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wrapText="1"/>
    </xf>
    <xf numFmtId="0" fontId="29" fillId="0" borderId="0" xfId="0" applyFont="1" applyAlignment="1">
      <alignment vertical="center" wrapText="1"/>
    </xf>
    <xf numFmtId="0" fontId="29" fillId="0" borderId="0" xfId="0" applyFont="1" applyFill="1" applyBorder="1" applyAlignment="1">
      <alignment horizontal="left" wrapText="1" indent="1"/>
    </xf>
    <xf numFmtId="0" fontId="30" fillId="0" borderId="0" xfId="6" applyFont="1" applyFill="1" applyBorder="1" applyAlignment="1">
      <alignment horizontal="center" vertical="center"/>
    </xf>
    <xf numFmtId="9" fontId="47" fillId="0" borderId="0" xfId="0" applyNumberFormat="1" applyFont="1" applyFill="1" applyBorder="1" applyAlignment="1">
      <alignment horizontal="right"/>
    </xf>
    <xf numFmtId="9" fontId="29" fillId="0" borderId="0" xfId="0" applyNumberFormat="1" applyFont="1" applyFill="1" applyBorder="1" applyAlignment="1">
      <alignment horizontal="right" wrapText="1" indent="1"/>
    </xf>
    <xf numFmtId="9" fontId="29" fillId="0" borderId="0" xfId="0" applyNumberFormat="1" applyFont="1" applyAlignment="1">
      <alignment horizontal="right" wrapText="1" indent="1"/>
    </xf>
    <xf numFmtId="0" fontId="30" fillId="0" borderId="0" xfId="6" applyFont="1" applyFill="1" applyBorder="1" applyAlignment="1">
      <alignment horizontal="center" vertical="center" wrapText="1"/>
    </xf>
    <xf numFmtId="9" fontId="29" fillId="0" borderId="0" xfId="2" applyFont="1" applyFill="1" applyBorder="1" applyAlignment="1">
      <alignment horizontal="right" wrapText="1" indent="1"/>
    </xf>
    <xf numFmtId="0" fontId="34" fillId="0" borderId="11" xfId="0" applyFont="1" applyFill="1" applyBorder="1" applyAlignment="1">
      <alignment horizontal="center" vertical="center" wrapText="1"/>
    </xf>
    <xf numFmtId="9" fontId="34" fillId="0" borderId="11" xfId="2" applyFont="1" applyBorder="1" applyAlignment="1">
      <alignment horizontal="right" vertical="center"/>
    </xf>
    <xf numFmtId="9" fontId="34" fillId="0" borderId="11" xfId="2" applyFont="1" applyFill="1" applyBorder="1" applyAlignment="1">
      <alignment horizontal="right" vertical="center"/>
    </xf>
    <xf numFmtId="0" fontId="34" fillId="3" borderId="11" xfId="0" applyFont="1" applyFill="1" applyBorder="1" applyAlignment="1">
      <alignment horizontal="left" vertical="center"/>
    </xf>
    <xf numFmtId="0" fontId="48" fillId="2" borderId="11" xfId="0" applyFont="1" applyFill="1" applyBorder="1" applyAlignment="1">
      <alignment horizontal="center" vertical="center" wrapText="1"/>
    </xf>
    <xf numFmtId="0" fontId="48" fillId="2" borderId="11" xfId="0" applyFont="1" applyFill="1" applyBorder="1" applyAlignment="1">
      <alignment horizontal="center" vertical="center"/>
    </xf>
    <xf numFmtId="0" fontId="49" fillId="0" borderId="0" xfId="0" applyFont="1"/>
    <xf numFmtId="0" fontId="51" fillId="0" borderId="11" xfId="0" applyFont="1" applyBorder="1" applyAlignment="1">
      <alignment horizontal="justify" vertical="center" wrapText="1"/>
    </xf>
    <xf numFmtId="0" fontId="51" fillId="3" borderId="11" xfId="0" applyFont="1" applyFill="1" applyBorder="1" applyAlignment="1">
      <alignment horizontal="justify" vertical="center" wrapText="1"/>
    </xf>
    <xf numFmtId="0" fontId="49" fillId="0" borderId="11" xfId="0" applyFont="1" applyBorder="1" applyAlignment="1">
      <alignment vertical="center" wrapText="1"/>
    </xf>
    <xf numFmtId="0" fontId="49" fillId="3" borderId="11" xfId="0" applyFont="1" applyFill="1" applyBorder="1" applyAlignment="1">
      <alignment horizontal="justify" vertical="center" wrapText="1"/>
    </xf>
    <xf numFmtId="0" fontId="49" fillId="3" borderId="11" xfId="0" applyFont="1" applyFill="1" applyBorder="1" applyAlignment="1">
      <alignment vertical="center" wrapText="1"/>
    </xf>
    <xf numFmtId="0" fontId="49" fillId="0" borderId="11" xfId="0" applyFont="1" applyBorder="1" applyAlignment="1">
      <alignment horizontal="justify" vertical="center" wrapText="1"/>
    </xf>
    <xf numFmtId="0" fontId="34" fillId="3" borderId="11" xfId="0" applyFont="1" applyFill="1" applyBorder="1" applyAlignment="1">
      <alignment horizontal="center" vertical="center" wrapText="1"/>
    </xf>
    <xf numFmtId="0" fontId="34" fillId="3" borderId="11" xfId="0" applyFont="1" applyFill="1" applyBorder="1" applyAlignment="1">
      <alignment horizontal="center" vertical="center"/>
    </xf>
    <xf numFmtId="0" fontId="38" fillId="3" borderId="11" xfId="0" applyFont="1" applyFill="1" applyBorder="1" applyAlignment="1">
      <alignment horizontal="justify" vertical="center" wrapText="1"/>
    </xf>
    <xf numFmtId="0" fontId="34" fillId="0" borderId="11"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4" fillId="0" borderId="13" xfId="0" applyFont="1" applyFill="1" applyBorder="1" applyAlignment="1">
      <alignment horizontal="center" vertical="center"/>
    </xf>
    <xf numFmtId="9" fontId="34" fillId="0" borderId="13" xfId="0" applyNumberFormat="1" applyFont="1" applyFill="1" applyBorder="1" applyAlignment="1">
      <alignment horizontal="center" vertical="center"/>
    </xf>
    <xf numFmtId="17" fontId="34" fillId="0" borderId="11" xfId="0" applyNumberFormat="1" applyFont="1" applyFill="1" applyBorder="1" applyAlignment="1">
      <alignment horizontal="center" vertical="center" wrapText="1"/>
    </xf>
    <xf numFmtId="9" fontId="34" fillId="3" borderId="11" xfId="2" applyFont="1" applyFill="1" applyBorder="1" applyAlignment="1">
      <alignment horizontal="right" vertical="center"/>
    </xf>
    <xf numFmtId="0" fontId="34" fillId="3" borderId="11" xfId="0" applyFont="1" applyFill="1" applyBorder="1" applyAlignment="1">
      <alignment vertical="center"/>
    </xf>
    <xf numFmtId="0" fontId="34" fillId="3" borderId="11" xfId="0" applyFont="1" applyFill="1" applyBorder="1" applyAlignment="1">
      <alignment horizontal="justify" vertical="center"/>
    </xf>
    <xf numFmtId="0" fontId="34" fillId="3" borderId="11" xfId="0" applyFont="1" applyFill="1" applyBorder="1" applyAlignment="1">
      <alignment horizontal="center" vertical="center" wrapText="1"/>
    </xf>
    <xf numFmtId="0" fontId="34" fillId="3" borderId="11" xfId="0" applyFont="1" applyFill="1" applyBorder="1" applyAlignment="1">
      <alignment horizontal="center" vertical="center"/>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34" fillId="0" borderId="11" xfId="0" applyFont="1" applyFill="1" applyBorder="1" applyAlignment="1">
      <alignment horizontal="center" vertical="center" wrapText="1"/>
    </xf>
    <xf numFmtId="0" fontId="56" fillId="0" borderId="0" xfId="11" applyFont="1"/>
    <xf numFmtId="41" fontId="1" fillId="0" borderId="0" xfId="12" applyFont="1"/>
    <xf numFmtId="0" fontId="61" fillId="0" borderId="11" xfId="11" applyFont="1" applyBorder="1"/>
    <xf numFmtId="3" fontId="55" fillId="13" borderId="11" xfId="11" applyNumberFormat="1" applyFont="1" applyFill="1" applyBorder="1" applyAlignment="1">
      <alignment horizontal="right" vertical="center"/>
    </xf>
    <xf numFmtId="0" fontId="56" fillId="0" borderId="11" xfId="11" applyFont="1" applyBorder="1"/>
    <xf numFmtId="41" fontId="1" fillId="0" borderId="11" xfId="12" applyFont="1" applyBorder="1"/>
    <xf numFmtId="3" fontId="62" fillId="0" borderId="11" xfId="11" applyNumberFormat="1" applyFont="1" applyBorder="1" applyAlignment="1">
      <alignment horizontal="right"/>
    </xf>
    <xf numFmtId="0" fontId="56" fillId="14" borderId="11" xfId="11" applyFont="1" applyFill="1" applyBorder="1"/>
    <xf numFmtId="0" fontId="56" fillId="0" borderId="11" xfId="11" applyFont="1" applyBorder="1" applyAlignment="1">
      <alignment horizontal="left"/>
    </xf>
    <xf numFmtId="0" fontId="56" fillId="14" borderId="11" xfId="11" applyFont="1" applyFill="1" applyBorder="1" applyAlignment="1">
      <alignment horizontal="left"/>
    </xf>
    <xf numFmtId="0" fontId="1" fillId="0" borderId="11" xfId="11" applyFont="1" applyBorder="1" applyAlignment="1">
      <alignment horizontal="left"/>
    </xf>
    <xf numFmtId="0" fontId="59" fillId="11" borderId="11" xfId="11" applyFont="1" applyFill="1" applyBorder="1" applyAlignment="1">
      <alignment horizontal="center" vertical="center"/>
    </xf>
    <xf numFmtId="0" fontId="59" fillId="11" borderId="11" xfId="11" applyFont="1" applyFill="1" applyBorder="1" applyAlignment="1">
      <alignment horizontal="center" vertical="center" wrapText="1"/>
    </xf>
    <xf numFmtId="0" fontId="54" fillId="11" borderId="11" xfId="11" applyFont="1" applyFill="1" applyBorder="1" applyAlignment="1">
      <alignment horizontal="center" vertical="center" wrapText="1"/>
    </xf>
    <xf numFmtId="0" fontId="54" fillId="11" borderId="11" xfId="11" applyFont="1" applyFill="1" applyBorder="1" applyAlignment="1">
      <alignment horizontal="center" vertical="center"/>
    </xf>
    <xf numFmtId="0" fontId="54" fillId="12" borderId="11" xfId="11" applyFont="1" applyFill="1" applyBorder="1" applyAlignment="1">
      <alignment horizontal="center" vertical="center" wrapText="1"/>
    </xf>
    <xf numFmtId="0" fontId="54" fillId="12" borderId="11" xfId="11" applyFont="1" applyFill="1" applyBorder="1" applyAlignment="1">
      <alignment horizontal="center" vertical="center"/>
    </xf>
    <xf numFmtId="164" fontId="58" fillId="12" borderId="11" xfId="11" applyNumberFormat="1" applyFont="1" applyFill="1" applyBorder="1" applyAlignment="1">
      <alignment horizontal="center" vertical="center"/>
    </xf>
    <xf numFmtId="0" fontId="60" fillId="0" borderId="11" xfId="11" applyFont="1" applyBorder="1" applyAlignment="1">
      <alignment horizontal="center"/>
    </xf>
    <xf numFmtId="0" fontId="61" fillId="0" borderId="11" xfId="11" applyFont="1" applyFill="1" applyBorder="1" applyAlignment="1">
      <alignment horizontal="center"/>
    </xf>
    <xf numFmtId="0" fontId="61" fillId="0" borderId="11" xfId="11" applyFont="1" applyBorder="1" applyAlignment="1">
      <alignment horizontal="center"/>
    </xf>
    <xf numFmtId="0" fontId="62" fillId="0" borderId="11" xfId="11" applyFont="1" applyBorder="1" applyAlignment="1">
      <alignment horizontal="right"/>
    </xf>
    <xf numFmtId="0" fontId="62" fillId="0" borderId="11" xfId="11" applyFont="1" applyBorder="1" applyAlignment="1">
      <alignment horizontal="right" vertical="center"/>
    </xf>
    <xf numFmtId="0" fontId="62" fillId="0" borderId="11" xfId="11" applyFont="1" applyBorder="1" applyAlignment="1">
      <alignment horizontal="left"/>
    </xf>
    <xf numFmtId="3" fontId="64" fillId="11" borderId="11" xfId="11" applyNumberFormat="1" applyFont="1" applyFill="1" applyBorder="1" applyAlignment="1">
      <alignment horizontal="right" vertical="center"/>
    </xf>
    <xf numFmtId="0" fontId="57" fillId="13" borderId="11" xfId="11" applyFont="1" applyFill="1" applyBorder="1" applyAlignment="1">
      <alignment vertical="center"/>
    </xf>
    <xf numFmtId="164" fontId="57" fillId="13" borderId="11" xfId="13" applyFont="1" applyFill="1" applyBorder="1" applyAlignment="1">
      <alignment vertical="center"/>
    </xf>
    <xf numFmtId="3" fontId="57" fillId="13" borderId="11" xfId="11" applyNumberFormat="1" applyFont="1" applyFill="1" applyBorder="1" applyAlignment="1">
      <alignment horizontal="right" vertical="center"/>
    </xf>
    <xf numFmtId="41" fontId="57" fillId="13" borderId="11" xfId="11" applyNumberFormat="1" applyFont="1" applyFill="1" applyBorder="1" applyAlignment="1">
      <alignment vertical="center"/>
    </xf>
    <xf numFmtId="0" fontId="57" fillId="13" borderId="11" xfId="11" applyFont="1" applyFill="1" applyBorder="1" applyAlignment="1">
      <alignment horizontal="left" vertical="center"/>
    </xf>
    <xf numFmtId="169" fontId="57" fillId="13" borderId="11" xfId="11" applyNumberFormat="1" applyFont="1" applyFill="1" applyBorder="1" applyAlignment="1">
      <alignment vertical="center"/>
    </xf>
    <xf numFmtId="41" fontId="57" fillId="13" borderId="11" xfId="11" applyNumberFormat="1" applyFont="1" applyFill="1" applyBorder="1" applyAlignment="1">
      <alignment horizontal="left" vertical="center"/>
    </xf>
    <xf numFmtId="0" fontId="54" fillId="13" borderId="11" xfId="11" applyFont="1" applyFill="1" applyBorder="1" applyAlignment="1">
      <alignment horizontal="left" vertical="center" wrapText="1"/>
    </xf>
    <xf numFmtId="41" fontId="54" fillId="13" borderId="11" xfId="11" applyNumberFormat="1" applyFont="1" applyFill="1" applyBorder="1" applyAlignment="1">
      <alignment horizontal="left" vertical="center" wrapText="1"/>
    </xf>
    <xf numFmtId="0" fontId="54" fillId="13" borderId="11" xfId="11" applyFont="1" applyFill="1" applyBorder="1" applyAlignment="1">
      <alignment horizontal="left" vertical="center"/>
    </xf>
    <xf numFmtId="41" fontId="54" fillId="13" borderId="11" xfId="11" applyNumberFormat="1" applyFont="1" applyFill="1" applyBorder="1" applyAlignment="1">
      <alignment horizontal="left" vertical="center"/>
    </xf>
    <xf numFmtId="3" fontId="65" fillId="13" borderId="11" xfId="11" applyNumberFormat="1" applyFont="1" applyFill="1" applyBorder="1" applyAlignment="1">
      <alignment horizontal="right" vertical="center"/>
    </xf>
    <xf numFmtId="0" fontId="66" fillId="0" borderId="0" xfId="11" applyFont="1"/>
    <xf numFmtId="0" fontId="34" fillId="0" borderId="14" xfId="0" applyFont="1" applyBorder="1" applyAlignment="1">
      <alignment horizontal="left" vertical="center" wrapText="1"/>
    </xf>
    <xf numFmtId="0" fontId="34" fillId="0" borderId="14" xfId="0" applyFont="1" applyBorder="1" applyAlignment="1">
      <alignment horizontal="center" vertical="center" wrapText="1"/>
    </xf>
    <xf numFmtId="0" fontId="38" fillId="0" borderId="14" xfId="0" applyFont="1" applyBorder="1" applyAlignment="1">
      <alignment horizontal="center" vertical="center" wrapText="1"/>
    </xf>
    <xf numFmtId="0" fontId="34" fillId="0" borderId="14" xfId="0" applyFont="1" applyBorder="1" applyAlignment="1">
      <alignment horizontal="center" vertical="center"/>
    </xf>
    <xf numFmtId="0" fontId="34" fillId="0" borderId="2" xfId="0" applyFont="1" applyFill="1" applyBorder="1" applyAlignment="1">
      <alignment horizontal="center" vertical="center" wrapText="1"/>
    </xf>
    <xf numFmtId="9" fontId="34" fillId="0" borderId="2" xfId="2" applyFont="1" applyFill="1" applyBorder="1" applyAlignment="1">
      <alignment horizontal="center" vertical="center"/>
    </xf>
    <xf numFmtId="0" fontId="34"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9" fontId="34" fillId="0" borderId="12" xfId="2" applyFont="1" applyFill="1" applyBorder="1" applyAlignment="1">
      <alignment horizontal="center" vertical="center"/>
    </xf>
    <xf numFmtId="0" fontId="34" fillId="0" borderId="12" xfId="0" applyFont="1" applyBorder="1" applyAlignment="1">
      <alignment vertical="center" wrapText="1"/>
    </xf>
    <xf numFmtId="0" fontId="38" fillId="0" borderId="1" xfId="0" applyFont="1" applyBorder="1" applyAlignment="1">
      <alignment horizontal="justify" vertical="center" wrapText="1"/>
    </xf>
    <xf numFmtId="0" fontId="38" fillId="3" borderId="1" xfId="0" applyFont="1" applyFill="1" applyBorder="1" applyAlignment="1">
      <alignment horizontal="justify" vertical="center" wrapText="1"/>
    </xf>
    <xf numFmtId="0" fontId="38" fillId="0" borderId="14" xfId="0" applyFont="1" applyBorder="1" applyAlignment="1">
      <alignment horizontal="justify" vertical="center" wrapText="1"/>
    </xf>
    <xf numFmtId="0" fontId="43" fillId="0" borderId="0" xfId="0" applyFont="1" applyAlignment="1">
      <alignment vertical="center"/>
    </xf>
    <xf numFmtId="0" fontId="34" fillId="0" borderId="0" xfId="0" applyFont="1" applyAlignment="1">
      <alignment horizontal="justify" vertical="center" wrapText="1"/>
    </xf>
    <xf numFmtId="0" fontId="43" fillId="0" borderId="0" xfId="0" applyFont="1" applyAlignment="1">
      <alignment vertical="center" wrapText="1"/>
    </xf>
    <xf numFmtId="0" fontId="33" fillId="10" borderId="11" xfId="0" applyFont="1" applyFill="1" applyBorder="1" applyAlignment="1">
      <alignment vertical="center" wrapText="1"/>
    </xf>
    <xf numFmtId="0" fontId="38" fillId="0" borderId="1" xfId="0" applyFont="1" applyBorder="1" applyAlignment="1">
      <alignment vertical="center" wrapText="1"/>
    </xf>
    <xf numFmtId="0" fontId="38" fillId="0" borderId="14" xfId="0" applyFont="1" applyBorder="1" applyAlignment="1">
      <alignment vertical="center" wrapText="1"/>
    </xf>
    <xf numFmtId="0" fontId="38" fillId="3" borderId="1" xfId="0" applyFont="1" applyFill="1" applyBorder="1" applyAlignment="1">
      <alignment vertical="center" wrapText="1"/>
    </xf>
    <xf numFmtId="14" fontId="34" fillId="3" borderId="11" xfId="0" applyNumberFormat="1" applyFont="1" applyFill="1" applyBorder="1" applyAlignment="1">
      <alignment horizontal="justify" vertical="center"/>
    </xf>
    <xf numFmtId="3" fontId="63" fillId="15" borderId="11" xfId="11" applyNumberFormat="1" applyFont="1" applyFill="1" applyBorder="1" applyAlignment="1">
      <alignment horizontal="right"/>
    </xf>
    <xf numFmtId="3" fontId="62" fillId="16" borderId="11" xfId="11" applyNumberFormat="1" applyFont="1" applyFill="1" applyBorder="1" applyAlignment="1">
      <alignment horizontal="right"/>
    </xf>
    <xf numFmtId="168" fontId="60" fillId="17" borderId="11" xfId="14" applyNumberFormat="1" applyFont="1" applyFill="1" applyBorder="1"/>
    <xf numFmtId="41" fontId="0" fillId="0" borderId="11" xfId="12" applyFont="1" applyBorder="1"/>
    <xf numFmtId="0" fontId="67" fillId="0" borderId="0" xfId="15"/>
    <xf numFmtId="0" fontId="67" fillId="0" borderId="0" xfId="15" applyProtection="1">
      <protection locked="0"/>
    </xf>
    <xf numFmtId="49" fontId="68" fillId="0" borderId="0" xfId="16" applyProtection="1">
      <alignment horizontal="left" vertical="center"/>
      <protection locked="0"/>
    </xf>
    <xf numFmtId="170" fontId="67" fillId="0" borderId="0" xfId="17" applyProtection="1">
      <protection locked="0"/>
    </xf>
    <xf numFmtId="0" fontId="69" fillId="18" borderId="0" xfId="18" applyProtection="1">
      <alignment horizontal="center" vertical="center"/>
    </xf>
    <xf numFmtId="0" fontId="69" fillId="18" borderId="20" xfId="18" applyBorder="1" applyProtection="1">
      <alignment horizontal="center" vertical="center"/>
    </xf>
    <xf numFmtId="0" fontId="71" fillId="0" borderId="0" xfId="15" applyFont="1" applyAlignment="1" applyProtection="1">
      <alignment vertical="center"/>
      <protection locked="0"/>
    </xf>
    <xf numFmtId="0" fontId="72" fillId="0" borderId="0" xfId="3" applyFont="1" applyAlignment="1" applyProtection="1">
      <alignment vertical="center"/>
      <protection locked="0"/>
    </xf>
    <xf numFmtId="0" fontId="34" fillId="0" borderId="1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8" fillId="3" borderId="11" xfId="0" applyFont="1" applyFill="1" applyBorder="1" applyAlignment="1">
      <alignment horizontal="left" vertical="center" wrapText="1"/>
    </xf>
    <xf numFmtId="0" fontId="34" fillId="0" borderId="11" xfId="0" applyFont="1" applyBorder="1" applyAlignment="1">
      <alignment horizontal="center" vertical="center" wrapText="1"/>
    </xf>
    <xf numFmtId="0" fontId="34" fillId="0" borderId="11" xfId="0" applyFont="1" applyBorder="1" applyAlignment="1">
      <alignment horizontal="center" vertical="center"/>
    </xf>
    <xf numFmtId="0" fontId="34" fillId="3" borderId="11" xfId="0" applyFont="1" applyFill="1" applyBorder="1" applyAlignment="1">
      <alignment horizontal="center" vertical="center" wrapText="1"/>
    </xf>
    <xf numFmtId="0" fontId="16" fillId="0" borderId="11" xfId="3" applyBorder="1" applyAlignment="1">
      <alignment wrapText="1"/>
    </xf>
    <xf numFmtId="9" fontId="34" fillId="20" borderId="11" xfId="2" applyFont="1" applyFill="1" applyBorder="1" applyAlignment="1">
      <alignment horizontal="center" vertical="center"/>
    </xf>
    <xf numFmtId="0" fontId="38" fillId="3" borderId="11" xfId="0" applyFont="1" applyFill="1" applyBorder="1" applyAlignment="1">
      <alignment vertical="center" wrapText="1"/>
    </xf>
    <xf numFmtId="0" fontId="34" fillId="3" borderId="11"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5" borderId="1" xfId="0" applyFont="1" applyFill="1" applyBorder="1" applyAlignment="1">
      <alignment horizontal="justify" vertical="center" wrapText="1"/>
    </xf>
    <xf numFmtId="0" fontId="4" fillId="5" borderId="9"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5" borderId="9" xfId="0" applyFont="1" applyFill="1" applyBorder="1" applyAlignment="1">
      <alignment horizontal="justify"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4" borderId="4"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7" fillId="4" borderId="9" xfId="0" applyFont="1" applyFill="1" applyBorder="1" applyAlignment="1">
      <alignment horizontal="justify"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xf>
    <xf numFmtId="0" fontId="52" fillId="0" borderId="11" xfId="0" applyFont="1" applyBorder="1" applyAlignment="1">
      <alignment horizontal="center" vertical="center" wrapText="1"/>
    </xf>
    <xf numFmtId="0" fontId="51" fillId="3" borderId="11" xfId="0" applyFont="1" applyFill="1" applyBorder="1" applyAlignment="1">
      <alignment horizontal="justify" vertical="center" wrapText="1"/>
    </xf>
    <xf numFmtId="0" fontId="51" fillId="0" borderId="11" xfId="0" applyFont="1" applyBorder="1" applyAlignment="1">
      <alignment horizontal="center" vertical="center" wrapText="1"/>
    </xf>
    <xf numFmtId="0" fontId="49" fillId="0" borderId="11" xfId="0" applyFont="1" applyBorder="1" applyAlignment="1">
      <alignment horizontal="center" vertical="center" wrapText="1"/>
    </xf>
    <xf numFmtId="0" fontId="50" fillId="0" borderId="11" xfId="0" applyFont="1" applyBorder="1" applyAlignment="1">
      <alignment horizontal="center" vertical="center" wrapText="1"/>
    </xf>
    <xf numFmtId="0" fontId="49" fillId="3" borderId="11" xfId="0" applyFont="1" applyFill="1" applyBorder="1" applyAlignment="1">
      <alignment horizontal="justify" vertical="center" wrapText="1"/>
    </xf>
    <xf numFmtId="0" fontId="51" fillId="3" borderId="11" xfId="0" applyFont="1" applyFill="1" applyBorder="1" applyAlignment="1">
      <alignment horizontal="center" vertical="center" wrapText="1"/>
    </xf>
    <xf numFmtId="0" fontId="51" fillId="0" borderId="11"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34" fillId="0" borderId="15" xfId="0" applyFont="1" applyBorder="1" applyAlignment="1">
      <alignment horizontal="left" vertical="center" wrapText="1"/>
    </xf>
    <xf numFmtId="0" fontId="34" fillId="0" borderId="17" xfId="0" applyFont="1" applyBorder="1" applyAlignment="1">
      <alignment horizontal="left" vertical="center" wrapText="1"/>
    </xf>
    <xf numFmtId="0" fontId="37" fillId="0" borderId="11" xfId="0" applyFont="1" applyBorder="1" applyAlignment="1">
      <alignment horizontal="left" vertical="center"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0" borderId="1" xfId="0" applyFont="1" applyBorder="1" applyAlignment="1">
      <alignment horizontal="center" vertical="center"/>
    </xf>
    <xf numFmtId="0" fontId="34" fillId="3" borderId="1" xfId="0" applyFont="1" applyFill="1" applyBorder="1" applyAlignment="1">
      <alignment horizontal="left" vertical="center" wrapText="1"/>
    </xf>
    <xf numFmtId="0" fontId="34" fillId="3" borderId="1" xfId="0" applyFont="1" applyFill="1" applyBorder="1" applyAlignment="1">
      <alignment horizontal="center" vertical="center"/>
    </xf>
    <xf numFmtId="0" fontId="34" fillId="0" borderId="16" xfId="0" applyFont="1" applyBorder="1" applyAlignment="1">
      <alignment horizontal="left" vertical="center" wrapText="1"/>
    </xf>
    <xf numFmtId="0" fontId="38" fillId="3" borderId="11" xfId="0" applyFont="1" applyFill="1" applyBorder="1" applyAlignment="1">
      <alignment horizontal="left" vertical="center" wrapText="1"/>
    </xf>
    <xf numFmtId="0" fontId="38" fillId="3" borderId="11" xfId="0" applyFont="1" applyFill="1" applyBorder="1" applyAlignment="1">
      <alignment horizontal="justify" vertical="center" wrapText="1"/>
    </xf>
    <xf numFmtId="0" fontId="38" fillId="0" borderId="11" xfId="0" applyFont="1" applyBorder="1" applyAlignment="1">
      <alignment horizontal="justify" vertical="center" wrapText="1"/>
    </xf>
    <xf numFmtId="0" fontId="37"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1" xfId="0" applyFont="1" applyBorder="1" applyAlignment="1">
      <alignment horizontal="center" vertical="center"/>
    </xf>
    <xf numFmtId="0" fontId="38" fillId="3" borderId="11" xfId="0" applyFont="1" applyFill="1" applyBorder="1" applyAlignment="1">
      <alignment horizontal="center" vertical="center" wrapText="1"/>
    </xf>
    <xf numFmtId="0" fontId="45" fillId="0" borderId="1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1"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0" fillId="0" borderId="0" xfId="0" applyFont="1" applyAlignment="1">
      <alignment horizontal="center" vertical="center" wrapText="1"/>
    </xf>
    <xf numFmtId="0" fontId="43" fillId="0" borderId="11"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34" fillId="3" borderId="11" xfId="0" applyFont="1" applyFill="1" applyBorder="1" applyAlignment="1">
      <alignment horizontal="center" vertical="center"/>
    </xf>
    <xf numFmtId="0" fontId="57" fillId="11" borderId="11" xfId="11" applyFont="1" applyFill="1" applyBorder="1" applyAlignment="1">
      <alignment horizontal="center" vertical="center"/>
    </xf>
    <xf numFmtId="0" fontId="57" fillId="11" borderId="11" xfId="11" applyFont="1" applyFill="1" applyBorder="1" applyAlignment="1">
      <alignment horizontal="center" vertical="center" wrapText="1"/>
    </xf>
    <xf numFmtId="0" fontId="73" fillId="0" borderId="0" xfId="11" applyFont="1" applyAlignment="1">
      <alignment horizontal="center"/>
    </xf>
    <xf numFmtId="0" fontId="70" fillId="19" borderId="11" xfId="19" applyProtection="1">
      <alignment horizontal="left" vertical="center"/>
    </xf>
    <xf numFmtId="0" fontId="67" fillId="0" borderId="0" xfId="15" applyProtection="1">
      <protection locked="0"/>
    </xf>
    <xf numFmtId="0" fontId="25" fillId="3" borderId="0" xfId="0" applyFont="1" applyFill="1" applyAlignment="1">
      <alignment horizontal="center"/>
    </xf>
    <xf numFmtId="0" fontId="22" fillId="8" borderId="0" xfId="0" applyFont="1" applyFill="1" applyAlignment="1">
      <alignment horizontal="center" wrapText="1"/>
    </xf>
    <xf numFmtId="0" fontId="10" fillId="0" borderId="0" xfId="0" applyFont="1" applyAlignment="1">
      <alignment horizontal="center"/>
    </xf>
    <xf numFmtId="0" fontId="26" fillId="7" borderId="0" xfId="4" applyFont="1" applyFill="1" applyBorder="1" applyAlignment="1">
      <alignment horizontal="center"/>
    </xf>
    <xf numFmtId="0" fontId="10" fillId="0" borderId="0" xfId="0" applyFont="1" applyAlignment="1">
      <alignment horizontal="center" vertical="center"/>
    </xf>
    <xf numFmtId="0" fontId="27" fillId="8" borderId="0" xfId="0" applyFont="1" applyFill="1" applyAlignment="1">
      <alignment horizontal="center" wrapText="1"/>
    </xf>
    <xf numFmtId="9" fontId="34" fillId="0" borderId="0" xfId="2" applyFont="1" applyAlignment="1">
      <alignment horizontal="center" vertical="center"/>
    </xf>
    <xf numFmtId="9" fontId="34" fillId="0" borderId="11" xfId="2" applyFont="1" applyBorder="1" applyAlignment="1">
      <alignment horizontal="center" vertical="center"/>
    </xf>
    <xf numFmtId="9" fontId="34" fillId="0" borderId="11" xfId="0" applyNumberFormat="1" applyFont="1" applyBorder="1" applyAlignment="1">
      <alignment horizontal="center" vertical="center" wrapText="1"/>
    </xf>
  </cellXfs>
  <cellStyles count="20">
    <cellStyle name="BodyStyle" xfId="16"/>
    <cellStyle name="Cost" xfId="8"/>
    <cellStyle name="Currency" xfId="17"/>
    <cellStyle name="Fecha" xfId="10"/>
    <cellStyle name="Gallons" xfId="7"/>
    <cellStyle name="HeaderStyle" xfId="18"/>
    <cellStyle name="Hipervínculo" xfId="3" builtinId="8"/>
    <cellStyle name="MainTitle" xfId="19"/>
    <cellStyle name="Millares [0] 2" xfId="12"/>
    <cellStyle name="Millares 2" xfId="14"/>
    <cellStyle name="Moneda [0] 2" xfId="13"/>
    <cellStyle name="Normal" xfId="0" builtinId="0"/>
    <cellStyle name="Normal 2" xfId="1"/>
    <cellStyle name="Normal 2 2" xfId="11"/>
    <cellStyle name="Normal 3" xfId="15"/>
    <cellStyle name="Odom" xfId="9"/>
    <cellStyle name="Porcentaje" xfId="2" builtinId="5"/>
    <cellStyle name="Título" xfId="4" builtinId="15"/>
    <cellStyle name="Título 2" xfId="5" builtinId="17"/>
    <cellStyle name="Título 3" xfId="6" builtinId="18"/>
  </cellStyles>
  <dxfs count="24">
    <dxf>
      <font>
        <b val="0"/>
        <i val="0"/>
        <strike val="0"/>
        <condense val="0"/>
        <extend val="0"/>
        <outline val="0"/>
        <shadow val="0"/>
        <u val="none"/>
        <vertAlign val="baseline"/>
        <sz val="11"/>
        <color rgb="FF000000"/>
        <name val="Gill Sans MT"/>
        <scheme val="none"/>
      </font>
      <numFmt numFmtId="171" formatCode="#,##0.00_ ;[Red]\-#,##0.00\ "/>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3" formatCode="0%"/>
    </dxf>
    <dxf>
      <numFmt numFmtId="13" formatCode="0%"/>
    </dxf>
    <dxf>
      <font>
        <b val="0"/>
        <i val="0"/>
        <strike val="0"/>
        <condense val="0"/>
        <extend val="0"/>
        <outline val="0"/>
        <shadow val="0"/>
        <u val="none"/>
        <vertAlign val="baseline"/>
        <sz val="11"/>
        <color theme="1"/>
        <name val="Gill Sans MT"/>
        <scheme val="none"/>
      </font>
      <alignment horizontal="left" vertical="bottom" textRotation="0" wrapText="1" indent="1" justifyLastLine="0" shrinkToFit="0" readingOrder="0"/>
    </dxf>
    <dxf>
      <protection locked="1" hidden="0"/>
    </dxf>
    <dxf>
      <protection locked="1" hidden="0"/>
    </dxf>
    <dxf>
      <font>
        <strike val="0"/>
        <outline val="0"/>
        <shadow val="0"/>
        <u val="none"/>
        <vertAlign val="baseline"/>
        <sz val="11"/>
        <color theme="0"/>
        <name val="Gill Sans MT"/>
        <scheme val="none"/>
      </font>
      <fill>
        <patternFill patternType="solid">
          <fgColor rgb="FF000000"/>
          <bgColor rgb="FF0070C0"/>
        </patternFill>
      </fill>
      <protection locked="1" hidden="0"/>
    </dxf>
    <dxf>
      <font>
        <color rgb="FFDA0000"/>
      </font>
    </dxf>
    <dxf>
      <font>
        <b val="0"/>
        <i val="0"/>
        <strike val="0"/>
        <condense val="0"/>
        <extend val="0"/>
        <outline val="0"/>
        <shadow val="0"/>
        <u val="none"/>
        <vertAlign val="baseline"/>
        <sz val="11"/>
        <color rgb="FF000000"/>
        <name val="Gill Sans MT"/>
        <scheme val="none"/>
      </font>
      <numFmt numFmtId="171" formatCode="#,##0.00_ ;[Red]\-#,##0.00\ "/>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3" formatCode="0%"/>
    </dxf>
    <dxf>
      <numFmt numFmtId="13" formatCode="0%"/>
    </dxf>
    <dxf>
      <font>
        <b val="0"/>
        <i val="0"/>
        <strike val="0"/>
        <condense val="0"/>
        <extend val="0"/>
        <outline val="0"/>
        <shadow val="0"/>
        <u val="none"/>
        <vertAlign val="baseline"/>
        <sz val="11"/>
        <color theme="1"/>
        <name val="Gill Sans MT"/>
        <scheme val="none"/>
      </font>
      <alignment horizontal="left" vertical="bottom" textRotation="0" wrapText="1" indent="1" justifyLastLine="0" shrinkToFit="0" readingOrder="0"/>
    </dxf>
    <dxf>
      <protection locked="1" hidden="0"/>
    </dxf>
    <dxf>
      <protection locked="1" hidden="0"/>
    </dxf>
    <dxf>
      <font>
        <strike val="0"/>
        <outline val="0"/>
        <shadow val="0"/>
        <u val="none"/>
        <vertAlign val="baseline"/>
        <sz val="11"/>
        <color theme="0"/>
        <name val="Gill Sans MT"/>
        <scheme val="none"/>
      </font>
      <fill>
        <patternFill patternType="solid">
          <fgColor rgb="FF000000"/>
          <bgColor rgb="FF0070C0"/>
        </patternFill>
      </fill>
      <protection locked="1" hidden="0"/>
    </dxf>
    <dxf>
      <font>
        <color rgb="FFDA0000"/>
      </font>
    </dxf>
    <dxf>
      <font>
        <color rgb="FFF79E20"/>
      </font>
    </dxf>
    <dxf>
      <border>
        <horizontal style="thin">
          <color rgb="FF94B9AE"/>
        </horizontal>
      </border>
    </dxf>
    <dxf>
      <font>
        <color theme="4"/>
      </font>
    </dxf>
    <dxf>
      <border>
        <horizontal style="thin">
          <color theme="5"/>
        </horizontal>
      </border>
    </dxf>
    <dxf>
      <fill>
        <patternFill>
          <bgColor rgb="FFF0F3D6"/>
        </patternFill>
      </fill>
    </dxf>
    <dxf>
      <font>
        <b val="0"/>
        <i val="0"/>
        <color rgb="FF000000"/>
      </font>
      <fill>
        <patternFill patternType="solid">
          <fgColor rgb="FF62799E"/>
          <bgColor rgb="FFF0F3D6"/>
        </patternFill>
      </fill>
      <border>
        <top style="thin">
          <color rgb="FFFFFFFF"/>
        </top>
      </border>
    </dxf>
    <dxf>
      <font>
        <color rgb="FF355A61"/>
      </font>
      <fill>
        <patternFill patternType="solid">
          <fgColor rgb="FF62799E"/>
          <bgColor rgb="FFB1C9B3"/>
        </patternFill>
      </fill>
      <border>
        <bottom style="thin">
          <color rgb="FFFFFFFF"/>
        </bottom>
      </border>
    </dxf>
    <dxf>
      <font>
        <b val="0"/>
        <i val="0"/>
        <color rgb="FF000000"/>
      </font>
      <fill>
        <patternFill patternType="solid">
          <fgColor auto="1"/>
          <bgColor rgb="FFE9E9E2"/>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3" defaultTableStyle="TableStyleMedium2" defaultPivotStyle="PivotStyleLight16">
    <tableStyle name="Presupuesto mensual" pivot="0" count="4">
      <tableStyleElement type="wholeTable" dxfId="23"/>
      <tableStyleElement type="headerRow" dxfId="22"/>
      <tableStyleElement type="totalRow" dxfId="21"/>
      <tableStyleElement type="lastColumn" dxfId="20"/>
    </tableStyle>
    <tableStyle name="Vehicle Log Book" pivot="0" count="2">
      <tableStyleElement type="wholeTable" dxfId="19"/>
      <tableStyleElement type="headerRow" dxfId="18"/>
    </tableStyle>
    <tableStyle name="Vehicle Log Book 2" pivot="0" count="2">
      <tableStyleElement type="wholeTable" dxfId="17"/>
      <tableStyleElement type="headerRow" dxfId="16"/>
    </tableStyle>
  </tableStyles>
  <colors>
    <mruColors>
      <color rgb="FFF3DEDD"/>
      <color rgb="FFCCFFFF"/>
      <color rgb="FFF4F2D8"/>
      <color rgb="FFF7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'1 SEGUIMIENTO AL AVANCE'!$C$11</c:f>
              <c:strCache>
                <c:ptCount val="1"/>
                <c:pt idx="0">
                  <c:v>Avance 1° trimestre
(ejecución acumulada a marzo de 2021)</c:v>
                </c:pt>
              </c:strCache>
            </c:strRef>
          </c:tx>
          <c:spPr>
            <a:solidFill>
              <a:schemeClr val="accent1"/>
            </a:solidFill>
            <a:ln>
              <a:noFill/>
            </a:ln>
            <a:effectLst/>
          </c:spPr>
          <c:invertIfNegative val="0"/>
          <c:cat>
            <c:strRef>
              <c:f>'1 SEGUIMIENTO AL AVANCE'!$B$12:$B$15</c:f>
              <c:strCache>
                <c:ptCount val="4"/>
                <c:pt idx="0">
                  <c:v>Control Fiscal y Responsabilidad Fiscal</c:v>
                </c:pt>
                <c:pt idx="1">
                  <c:v>Participación Ciudadana</c:v>
                </c:pt>
                <c:pt idx="2">
                  <c:v>Drección Administrativa y Financiera</c:v>
                </c:pt>
                <c:pt idx="3">
                  <c:v>Total Porcentual</c:v>
                </c:pt>
              </c:strCache>
            </c:strRef>
          </c:cat>
          <c:val>
            <c:numRef>
              <c:f>'1 SEGUIMIENTO AL AVANCE'!$C$12:$C$15</c:f>
              <c:numCache>
                <c:formatCode>0%</c:formatCode>
                <c:ptCount val="4"/>
                <c:pt idx="0">
                  <c:v>0.52272727272727271</c:v>
                </c:pt>
                <c:pt idx="1">
                  <c:v>0.25</c:v>
                </c:pt>
                <c:pt idx="2">
                  <c:v>0.16366666666666668</c:v>
                </c:pt>
                <c:pt idx="3">
                  <c:v>0.31213131313131309</c:v>
                </c:pt>
              </c:numCache>
            </c:numRef>
          </c:val>
          <c:extLst>
            <c:ext xmlns:c16="http://schemas.microsoft.com/office/drawing/2014/chart" uri="{C3380CC4-5D6E-409C-BE32-E72D297353CC}">
              <c16:uniqueId val="{00000000-2DC0-4DCB-97BB-7927C924BF1E}"/>
            </c:ext>
          </c:extLst>
        </c:ser>
        <c:ser>
          <c:idx val="1"/>
          <c:order val="1"/>
          <c:tx>
            <c:strRef>
              <c:f>'1 SEGUIMIENTO AL AVANCE'!$D$11</c:f>
              <c:strCache>
                <c:ptCount val="1"/>
                <c:pt idx="0">
                  <c:v>Diferencia
(ejecución faltante para completar la meta establecida)</c:v>
                </c:pt>
              </c:strCache>
            </c:strRef>
          </c:tx>
          <c:spPr>
            <a:solidFill>
              <a:schemeClr val="accent3"/>
            </a:solidFill>
            <a:ln>
              <a:noFill/>
            </a:ln>
            <a:effectLst/>
          </c:spPr>
          <c:invertIfNegative val="0"/>
          <c:cat>
            <c:strRef>
              <c:f>'1 SEGUIMIENTO AL AVANCE'!$B$12:$B$15</c:f>
              <c:strCache>
                <c:ptCount val="4"/>
                <c:pt idx="0">
                  <c:v>Control Fiscal y Responsabilidad Fiscal</c:v>
                </c:pt>
                <c:pt idx="1">
                  <c:v>Participación Ciudadana</c:v>
                </c:pt>
                <c:pt idx="2">
                  <c:v>Drección Administrativa y Financiera</c:v>
                </c:pt>
                <c:pt idx="3">
                  <c:v>Total Porcentual</c:v>
                </c:pt>
              </c:strCache>
            </c:strRef>
          </c:cat>
          <c:val>
            <c:numRef>
              <c:f>'1 SEGUIMIENTO AL AVANCE'!$D$12:$D$15</c:f>
              <c:numCache>
                <c:formatCode>0%</c:formatCode>
                <c:ptCount val="4"/>
                <c:pt idx="0">
                  <c:v>0.47727272727272729</c:v>
                </c:pt>
                <c:pt idx="1">
                  <c:v>0.75</c:v>
                </c:pt>
                <c:pt idx="2">
                  <c:v>0.83633333333333337</c:v>
                </c:pt>
                <c:pt idx="3">
                  <c:v>0.68786868686868685</c:v>
                </c:pt>
              </c:numCache>
            </c:numRef>
          </c:val>
          <c:extLst>
            <c:ext xmlns:c16="http://schemas.microsoft.com/office/drawing/2014/chart" uri="{C3380CC4-5D6E-409C-BE32-E72D297353CC}">
              <c16:uniqueId val="{00000001-2DC0-4DCB-97BB-7927C924BF1E}"/>
            </c:ext>
          </c:extLst>
        </c:ser>
        <c:dLbls>
          <c:showLegendKey val="0"/>
          <c:showVal val="0"/>
          <c:showCatName val="0"/>
          <c:showSerName val="0"/>
          <c:showPercent val="0"/>
          <c:showBubbleSize val="0"/>
        </c:dLbls>
        <c:gapWidth val="150"/>
        <c:overlap val="100"/>
        <c:axId val="1571533087"/>
        <c:axId val="1361003711"/>
      </c:barChart>
      <c:catAx>
        <c:axId val="15715330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61003711"/>
        <c:crosses val="autoZero"/>
        <c:auto val="1"/>
        <c:lblAlgn val="ctr"/>
        <c:lblOffset val="100"/>
        <c:noMultiLvlLbl val="0"/>
      </c:catAx>
      <c:valAx>
        <c:axId val="13610037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5715330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bg1">
          <a:lumMod val="50000"/>
        </a:schemeClr>
      </a:solidFill>
      <a:round/>
    </a:ln>
    <a:effectLst/>
  </c:spPr>
  <c:txPr>
    <a:bodyPr/>
    <a:lstStyle/>
    <a:p>
      <a:pPr>
        <a:defRPr b="1"/>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Total de la ejecución acumulada a junio de 2021)</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'2 SEGUIMIENTO AL AVANCE '!$O$11</c:f>
              <c:strCache>
                <c:ptCount val="1"/>
                <c:pt idx="0">
                  <c:v>Total de la ejecución acumulada a junio de 2021)</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91B-47FA-B10A-80564B11DDE3}"/>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91B-47FA-B10A-80564B11DDE3}"/>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C91B-47FA-B10A-80564B11DDE3}"/>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C91B-47FA-B10A-80564B11DDE3}"/>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C91B-47FA-B10A-80564B11DDE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 SEGUIMIENTO AL AVANCE '!$K$12:$K$16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'2 SEGUIMIENTO AL AVANCE '!$O$12:$O$16</c:f>
              <c:numCache>
                <c:formatCode>General</c:formatCode>
                <c:ptCount val="5"/>
                <c:pt idx="0" formatCode="0%">
                  <c:v>0.48740740740740746</c:v>
                </c:pt>
                <c:pt idx="4" formatCode="0%">
                  <c:v>0.5125925925925926</c:v>
                </c:pt>
              </c:numCache>
            </c:numRef>
          </c:val>
          <c:extLst>
            <c:ext xmlns:c16="http://schemas.microsoft.com/office/drawing/2014/chart" uri="{C3380CC4-5D6E-409C-BE32-E72D297353CC}">
              <c16:uniqueId val="{0000000A-C91B-47FA-B10A-80564B11DDE3}"/>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'1 SEGUIMIENTO AL AVANCE'!$L$11</c:f>
              <c:strCache>
                <c:ptCount val="1"/>
                <c:pt idx="0">
                  <c:v>Control Fiscal y Responsabilidad Fiscal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9CC-4D62-8F31-18B1FF4272BD}"/>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9CC-4D62-8F31-18B1FF4272BD}"/>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09CC-4D62-8F31-18B1FF4272BD}"/>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09CC-4D62-8F31-18B1FF4272BD}"/>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09CC-4D62-8F31-18B1FF4272B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 SEGUIMIENTO AL AVANCE'!$K$12:$K$16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'1 SEGUIMIENTO AL AVANCE'!$L$12:$L$16</c:f>
              <c:numCache>
                <c:formatCode>General</c:formatCode>
                <c:ptCount val="5"/>
                <c:pt idx="0" formatCode="0%">
                  <c:v>0.52272727272727271</c:v>
                </c:pt>
                <c:pt idx="4" formatCode="0%">
                  <c:v>0.47727272727272729</c:v>
                </c:pt>
              </c:numCache>
            </c:numRef>
          </c:val>
          <c:extLst>
            <c:ext xmlns:c16="http://schemas.microsoft.com/office/drawing/2014/chart" uri="{C3380CC4-5D6E-409C-BE32-E72D297353CC}">
              <c16:uniqueId val="{0000000A-09CC-4D62-8F31-18B1FF4272BD}"/>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'1 SEGUIMIENTO AL AVANCE'!$M$11</c:f>
              <c:strCache>
                <c:ptCount val="1"/>
                <c:pt idx="0">
                  <c:v>Participación Ciudadana</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86D-4468-936C-1BEFF0DB3E74}"/>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86D-4468-936C-1BEFF0DB3E74}"/>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C86D-4468-936C-1BEFF0DB3E74}"/>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C86D-4468-936C-1BEFF0DB3E74}"/>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C86D-4468-936C-1BEFF0DB3E7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 SEGUIMIENTO AL AVANCE'!$K$12:$K$16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'1 SEGUIMIENTO AL AVANCE'!$M$12:$M$16</c:f>
              <c:numCache>
                <c:formatCode>General</c:formatCode>
                <c:ptCount val="5"/>
                <c:pt idx="0" formatCode="0%">
                  <c:v>0.25</c:v>
                </c:pt>
                <c:pt idx="4" formatCode="0%">
                  <c:v>0.75</c:v>
                </c:pt>
              </c:numCache>
            </c:numRef>
          </c:val>
          <c:extLst>
            <c:ext xmlns:c16="http://schemas.microsoft.com/office/drawing/2014/chart" uri="{C3380CC4-5D6E-409C-BE32-E72D297353CC}">
              <c16:uniqueId val="{0000000A-C86D-4468-936C-1BEFF0DB3E74}"/>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'1 SEGUIMIENTO AL AVANCE'!$N$11</c:f>
              <c:strCache>
                <c:ptCount val="1"/>
                <c:pt idx="0">
                  <c:v>Drección Administrativa y Financiera</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AEC-4FE8-85A8-77E8DD0B3EF1}"/>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AEC-4FE8-85A8-77E8DD0B3EF1}"/>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AEC-4FE8-85A8-77E8DD0B3EF1}"/>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AEC-4FE8-85A8-77E8DD0B3EF1}"/>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BAEC-4FE8-85A8-77E8DD0B3E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 SEGUIMIENTO AL AVANCE'!$K$12:$K$16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'1 SEGUIMIENTO AL AVANCE'!$N$12:$N$16</c:f>
              <c:numCache>
                <c:formatCode>General</c:formatCode>
                <c:ptCount val="5"/>
                <c:pt idx="0" formatCode="0%">
                  <c:v>0.16366666666666668</c:v>
                </c:pt>
                <c:pt idx="4" formatCode="0%">
                  <c:v>0.83633333333333337</c:v>
                </c:pt>
              </c:numCache>
            </c:numRef>
          </c:val>
          <c:extLst>
            <c:ext xmlns:c16="http://schemas.microsoft.com/office/drawing/2014/chart" uri="{C3380CC4-5D6E-409C-BE32-E72D297353CC}">
              <c16:uniqueId val="{0000000A-BAEC-4FE8-85A8-77E8DD0B3EF1}"/>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Total de la ejecución acumulada a marzo de 2021)</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'1 SEGUIMIENTO AL AVANCE'!$O$11</c:f>
              <c:strCache>
                <c:ptCount val="1"/>
                <c:pt idx="0">
                  <c:v>Total de la ejecución acumulada a junio de 2021)</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9C0-4B62-9747-067DC3B9EF28}"/>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9C0-4B62-9747-067DC3B9EF28}"/>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9C0-4B62-9747-067DC3B9EF28}"/>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9C0-4B62-9747-067DC3B9EF28}"/>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29C0-4B62-9747-067DC3B9EF2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 SEGUIMIENTO AL AVANCE'!$K$12:$K$16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'1 SEGUIMIENTO AL AVANCE'!$O$12:$O$16</c:f>
              <c:numCache>
                <c:formatCode>General</c:formatCode>
                <c:ptCount val="5"/>
                <c:pt idx="0" formatCode="0%">
                  <c:v>0.31213131313131309</c:v>
                </c:pt>
                <c:pt idx="4" formatCode="0%">
                  <c:v>0.68786868686868685</c:v>
                </c:pt>
              </c:numCache>
            </c:numRef>
          </c:val>
          <c:extLst>
            <c:ext xmlns:c16="http://schemas.microsoft.com/office/drawing/2014/chart" uri="{C3380CC4-5D6E-409C-BE32-E72D297353CC}">
              <c16:uniqueId val="{0000000A-29C0-4B62-9747-067DC3B9EF28}"/>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'2 SEGUIMIENTO AL AVANCE '!$C$11</c:f>
              <c:strCache>
                <c:ptCount val="1"/>
                <c:pt idx="0">
                  <c:v>Avance 2° trimestre
(ejecución acumulada a junio de 2021)</c:v>
                </c:pt>
              </c:strCache>
            </c:strRef>
          </c:tx>
          <c:spPr>
            <a:solidFill>
              <a:schemeClr val="accent1"/>
            </a:solidFill>
            <a:ln>
              <a:noFill/>
            </a:ln>
            <a:effectLst/>
          </c:spPr>
          <c:invertIfNegative val="0"/>
          <c:cat>
            <c:strRef>
              <c:f>'2 SEGUIMIENTO AL AVANCE '!$B$12:$B$15</c:f>
              <c:strCache>
                <c:ptCount val="4"/>
                <c:pt idx="0">
                  <c:v>Control Fiscal y Responsabilidad Fiscal</c:v>
                </c:pt>
                <c:pt idx="1">
                  <c:v>Participación Ciudadana</c:v>
                </c:pt>
                <c:pt idx="2">
                  <c:v>Drección Administrativa y Financiera</c:v>
                </c:pt>
                <c:pt idx="3">
                  <c:v>Total Porcentual</c:v>
                </c:pt>
              </c:strCache>
            </c:strRef>
          </c:cat>
          <c:val>
            <c:numRef>
              <c:f>'2 SEGUIMIENTO AL AVANCE '!$C$12:$C$15</c:f>
              <c:numCache>
                <c:formatCode>0%</c:formatCode>
                <c:ptCount val="4"/>
                <c:pt idx="0">
                  <c:v>0.56888888888888889</c:v>
                </c:pt>
                <c:pt idx="1">
                  <c:v>0.5</c:v>
                </c:pt>
                <c:pt idx="2">
                  <c:v>0.39333333333333337</c:v>
                </c:pt>
                <c:pt idx="3">
                  <c:v>0.48740740740740746</c:v>
                </c:pt>
              </c:numCache>
            </c:numRef>
          </c:val>
          <c:extLst>
            <c:ext xmlns:c16="http://schemas.microsoft.com/office/drawing/2014/chart" uri="{C3380CC4-5D6E-409C-BE32-E72D297353CC}">
              <c16:uniqueId val="{00000000-D54A-4D78-88A8-4C476BE758F6}"/>
            </c:ext>
          </c:extLst>
        </c:ser>
        <c:ser>
          <c:idx val="1"/>
          <c:order val="1"/>
          <c:tx>
            <c:strRef>
              <c:f>'2 SEGUIMIENTO AL AVANCE '!$D$11</c:f>
              <c:strCache>
                <c:ptCount val="1"/>
                <c:pt idx="0">
                  <c:v>Diferencia
(ejecución faltante para completar la meta establecida)</c:v>
                </c:pt>
              </c:strCache>
            </c:strRef>
          </c:tx>
          <c:spPr>
            <a:solidFill>
              <a:schemeClr val="accent3"/>
            </a:solidFill>
            <a:ln>
              <a:noFill/>
            </a:ln>
            <a:effectLst/>
          </c:spPr>
          <c:invertIfNegative val="0"/>
          <c:cat>
            <c:strRef>
              <c:f>'2 SEGUIMIENTO AL AVANCE '!$B$12:$B$15</c:f>
              <c:strCache>
                <c:ptCount val="4"/>
                <c:pt idx="0">
                  <c:v>Control Fiscal y Responsabilidad Fiscal</c:v>
                </c:pt>
                <c:pt idx="1">
                  <c:v>Participación Ciudadana</c:v>
                </c:pt>
                <c:pt idx="2">
                  <c:v>Drección Administrativa y Financiera</c:v>
                </c:pt>
                <c:pt idx="3">
                  <c:v>Total Porcentual</c:v>
                </c:pt>
              </c:strCache>
            </c:strRef>
          </c:cat>
          <c:val>
            <c:numRef>
              <c:f>'2 SEGUIMIENTO AL AVANCE '!$D$12:$D$15</c:f>
              <c:numCache>
                <c:formatCode>0%</c:formatCode>
                <c:ptCount val="4"/>
                <c:pt idx="0">
                  <c:v>0.43111111111111111</c:v>
                </c:pt>
                <c:pt idx="1">
                  <c:v>0.5</c:v>
                </c:pt>
                <c:pt idx="2">
                  <c:v>0.60666666666666669</c:v>
                </c:pt>
                <c:pt idx="3">
                  <c:v>0.5125925925925926</c:v>
                </c:pt>
              </c:numCache>
            </c:numRef>
          </c:val>
          <c:extLst>
            <c:ext xmlns:c16="http://schemas.microsoft.com/office/drawing/2014/chart" uri="{C3380CC4-5D6E-409C-BE32-E72D297353CC}">
              <c16:uniqueId val="{00000001-D54A-4D78-88A8-4C476BE758F6}"/>
            </c:ext>
          </c:extLst>
        </c:ser>
        <c:dLbls>
          <c:showLegendKey val="0"/>
          <c:showVal val="0"/>
          <c:showCatName val="0"/>
          <c:showSerName val="0"/>
          <c:showPercent val="0"/>
          <c:showBubbleSize val="0"/>
        </c:dLbls>
        <c:gapWidth val="150"/>
        <c:overlap val="100"/>
        <c:axId val="1571533087"/>
        <c:axId val="1361003711"/>
      </c:barChart>
      <c:catAx>
        <c:axId val="15715330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61003711"/>
        <c:crosses val="autoZero"/>
        <c:auto val="1"/>
        <c:lblAlgn val="ctr"/>
        <c:lblOffset val="100"/>
        <c:noMultiLvlLbl val="0"/>
      </c:catAx>
      <c:valAx>
        <c:axId val="13610037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5715330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bg1">
          <a:lumMod val="50000"/>
        </a:schemeClr>
      </a:solidFill>
      <a:round/>
    </a:ln>
    <a:effectLst/>
  </c:spPr>
  <c:txPr>
    <a:bodyPr/>
    <a:lstStyle/>
    <a:p>
      <a:pPr>
        <a:defRPr b="1"/>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'2 SEGUIMIENTO AL AVANCE '!$L$11</c:f>
              <c:strCache>
                <c:ptCount val="1"/>
                <c:pt idx="0">
                  <c:v>Control Fiscal y Responsabilidad Fiscal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1A7-4CF9-8D14-3BF4024C811B}"/>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1A7-4CF9-8D14-3BF4024C811B}"/>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1A7-4CF9-8D14-3BF4024C811B}"/>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1A7-4CF9-8D14-3BF4024C811B}"/>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1A7-4CF9-8D14-3BF4024C81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 SEGUIMIENTO AL AVANCE '!$K$12:$K$16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'2 SEGUIMIENTO AL AVANCE '!$L$12:$L$16</c:f>
              <c:numCache>
                <c:formatCode>General</c:formatCode>
                <c:ptCount val="5"/>
                <c:pt idx="0" formatCode="0%">
                  <c:v>0.56888888888888889</c:v>
                </c:pt>
                <c:pt idx="4" formatCode="0%">
                  <c:v>0.43111111111111111</c:v>
                </c:pt>
              </c:numCache>
            </c:numRef>
          </c:val>
          <c:extLst>
            <c:ext xmlns:c16="http://schemas.microsoft.com/office/drawing/2014/chart" uri="{C3380CC4-5D6E-409C-BE32-E72D297353CC}">
              <c16:uniqueId val="{0000000A-51A7-4CF9-8D14-3BF4024C811B}"/>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'2 SEGUIMIENTO AL AVANCE '!$M$11</c:f>
              <c:strCache>
                <c:ptCount val="1"/>
                <c:pt idx="0">
                  <c:v>Participación Ciudadana</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03F-4C48-98D1-D1761C6AE283}"/>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03F-4C48-98D1-D1761C6AE283}"/>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03F-4C48-98D1-D1761C6AE283}"/>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03F-4C48-98D1-D1761C6AE283}"/>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03F-4C48-98D1-D1761C6AE28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 SEGUIMIENTO AL AVANCE '!$K$12:$K$16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'2 SEGUIMIENTO AL AVANCE '!$M$12:$M$16</c:f>
              <c:numCache>
                <c:formatCode>General</c:formatCode>
                <c:ptCount val="5"/>
                <c:pt idx="0" formatCode="0%">
                  <c:v>0.5</c:v>
                </c:pt>
                <c:pt idx="4" formatCode="0%">
                  <c:v>0.5</c:v>
                </c:pt>
              </c:numCache>
            </c:numRef>
          </c:val>
          <c:extLst>
            <c:ext xmlns:c16="http://schemas.microsoft.com/office/drawing/2014/chart" uri="{C3380CC4-5D6E-409C-BE32-E72D297353CC}">
              <c16:uniqueId val="{0000000A-303F-4C48-98D1-D1761C6AE283}"/>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265754402058966"/>
          <c:y val="0.2360239865850102"/>
          <c:w val="0.48290497668373977"/>
          <c:h val="0.69082239720034999"/>
        </c:manualLayout>
      </c:layout>
      <c:doughnutChart>
        <c:varyColors val="1"/>
        <c:ser>
          <c:idx val="0"/>
          <c:order val="0"/>
          <c:tx>
            <c:strRef>
              <c:f>'2 SEGUIMIENTO AL AVANCE '!$N$11</c:f>
              <c:strCache>
                <c:ptCount val="1"/>
                <c:pt idx="0">
                  <c:v>Drección Administrativa y Financiera</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4A9-4CD8-A0A1-CA9920D100A1}"/>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64A9-4CD8-A0A1-CA9920D100A1}"/>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64A9-4CD8-A0A1-CA9920D100A1}"/>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64A9-4CD8-A0A1-CA9920D100A1}"/>
              </c:ext>
            </c:extLst>
          </c:dPt>
          <c:dPt>
            <c:idx val="4"/>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64A9-4CD8-A0A1-CA9920D100A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'2 SEGUIMIENTO AL AVANCE '!$K$12:$K$16</c:f>
              <c:strCache>
                <c:ptCount val="5"/>
                <c:pt idx="0">
                  <c:v>Avance 1° trimestre</c:v>
                </c:pt>
                <c:pt idx="1">
                  <c:v>Avance 2° trimestre</c:v>
                </c:pt>
                <c:pt idx="2">
                  <c:v>Avance 3° trimestre</c:v>
                </c:pt>
                <c:pt idx="3">
                  <c:v>Avance 4° trimestre</c:v>
                </c:pt>
                <c:pt idx="4">
                  <c:v>Diferencia
(ejecución faltante para completar la meta establecida)</c:v>
                </c:pt>
              </c:strCache>
            </c:strRef>
          </c:cat>
          <c:val>
            <c:numRef>
              <c:f>'2 SEGUIMIENTO AL AVANCE '!$N$12:$N$16</c:f>
              <c:numCache>
                <c:formatCode>General</c:formatCode>
                <c:ptCount val="5"/>
                <c:pt idx="0" formatCode="0%">
                  <c:v>0.39333333333333337</c:v>
                </c:pt>
                <c:pt idx="4" formatCode="0%">
                  <c:v>0.60666666666666669</c:v>
                </c:pt>
              </c:numCache>
            </c:numRef>
          </c:val>
          <c:extLst>
            <c:ext xmlns:c16="http://schemas.microsoft.com/office/drawing/2014/chart" uri="{C3380CC4-5D6E-409C-BE32-E72D297353CC}">
              <c16:uniqueId val="{0000000A-64A9-4CD8-A0A1-CA9920D100A1}"/>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2.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184669</xdr:colOff>
      <xdr:row>0</xdr:row>
      <xdr:rowOff>29158</xdr:rowOff>
    </xdr:from>
    <xdr:to>
      <xdr:col>1</xdr:col>
      <xdr:colOff>612322</xdr:colOff>
      <xdr:row>2</xdr:row>
      <xdr:rowOff>145791</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92" t="10243" r="15067" b="13232"/>
        <a:stretch/>
      </xdr:blipFill>
      <xdr:spPr bwMode="auto">
        <a:xfrm>
          <a:off x="485970" y="29158"/>
          <a:ext cx="427653" cy="52484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66337</xdr:colOff>
      <xdr:row>1</xdr:row>
      <xdr:rowOff>59871</xdr:rowOff>
    </xdr:from>
    <xdr:to>
      <xdr:col>1</xdr:col>
      <xdr:colOff>1526357</xdr:colOff>
      <xdr:row>9</xdr:row>
      <xdr:rowOff>870610</xdr:rowOff>
    </xdr:to>
    <xdr:pic>
      <xdr:nvPicPr>
        <xdr:cNvPr id="2" name="Imagen 1">
          <a:extLst>
            <a:ext uri="{FF2B5EF4-FFF2-40B4-BE49-F238E27FC236}">
              <a16:creationId xmlns:a16="http://schemas.microsoft.com/office/drawing/2014/main" id="{10EC1EFB-2E85-4F7F-8F25-9A101FCEB84C}"/>
            </a:ext>
          </a:extLst>
        </xdr:cNvPr>
        <xdr:cNvPicPr>
          <a:picLocks noChangeAspect="1"/>
        </xdr:cNvPicPr>
      </xdr:nvPicPr>
      <xdr:blipFill rotWithShape="1">
        <a:blip xmlns:r="http://schemas.openxmlformats.org/officeDocument/2006/relationships" r:embed="rId1"/>
        <a:srcRect t="8940" r="2857" b="10592"/>
        <a:stretch/>
      </xdr:blipFill>
      <xdr:spPr>
        <a:xfrm>
          <a:off x="365694" y="277585"/>
          <a:ext cx="1460020" cy="12516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102395</xdr:colOff>
      <xdr:row>1</xdr:row>
      <xdr:rowOff>57151</xdr:rowOff>
    </xdr:from>
    <xdr:to>
      <xdr:col>1</xdr:col>
      <xdr:colOff>1489170</xdr:colOff>
      <xdr:row>9</xdr:row>
      <xdr:rowOff>527769</xdr:rowOff>
    </xdr:to>
    <xdr:pic>
      <xdr:nvPicPr>
        <xdr:cNvPr id="3" name="Imagen 2">
          <a:extLst>
            <a:ext uri="{FF2B5EF4-FFF2-40B4-BE49-F238E27FC236}">
              <a16:creationId xmlns:a16="http://schemas.microsoft.com/office/drawing/2014/main" id="{54C179A0-6F80-4B7A-A20E-519500798F20}"/>
            </a:ext>
          </a:extLst>
        </xdr:cNvPr>
        <xdr:cNvPicPr>
          <a:picLocks noChangeAspect="1"/>
        </xdr:cNvPicPr>
      </xdr:nvPicPr>
      <xdr:blipFill rotWithShape="1">
        <a:blip xmlns:r="http://schemas.openxmlformats.org/officeDocument/2006/relationships" r:embed="rId1"/>
        <a:srcRect t="8940" r="2857" b="10592"/>
        <a:stretch/>
      </xdr:blipFill>
      <xdr:spPr>
        <a:xfrm>
          <a:off x="411958" y="271464"/>
          <a:ext cx="1386775" cy="12183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234686</xdr:colOff>
      <xdr:row>1</xdr:row>
      <xdr:rowOff>80962</xdr:rowOff>
    </xdr:from>
    <xdr:to>
      <xdr:col>1</xdr:col>
      <xdr:colOff>1621461</xdr:colOff>
      <xdr:row>6</xdr:row>
      <xdr:rowOff>47625</xdr:rowOff>
    </xdr:to>
    <xdr:pic>
      <xdr:nvPicPr>
        <xdr:cNvPr id="2" name="Imagen 1">
          <a:extLst>
            <a:ext uri="{FF2B5EF4-FFF2-40B4-BE49-F238E27FC236}">
              <a16:creationId xmlns:a16="http://schemas.microsoft.com/office/drawing/2014/main" id="{6AD9D91E-AB33-4785-8FC1-930E36001053}"/>
            </a:ext>
          </a:extLst>
        </xdr:cNvPr>
        <xdr:cNvPicPr>
          <a:picLocks noChangeAspect="1"/>
        </xdr:cNvPicPr>
      </xdr:nvPicPr>
      <xdr:blipFill rotWithShape="1">
        <a:blip xmlns:r="http://schemas.openxmlformats.org/officeDocument/2006/relationships" r:embed="rId1"/>
        <a:srcRect t="8940" r="2857" b="10592"/>
        <a:stretch/>
      </xdr:blipFill>
      <xdr:spPr>
        <a:xfrm>
          <a:off x="544249" y="295275"/>
          <a:ext cx="1386775" cy="1157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224480</xdr:colOff>
      <xdr:row>1</xdr:row>
      <xdr:rowOff>43543</xdr:rowOff>
    </xdr:from>
    <xdr:to>
      <xdr:col>1</xdr:col>
      <xdr:colOff>1611255</xdr:colOff>
      <xdr:row>6</xdr:row>
      <xdr:rowOff>27365</xdr:rowOff>
    </xdr:to>
    <xdr:pic>
      <xdr:nvPicPr>
        <xdr:cNvPr id="3" name="Imagen 2">
          <a:extLst>
            <a:ext uri="{FF2B5EF4-FFF2-40B4-BE49-F238E27FC236}">
              <a16:creationId xmlns:a16="http://schemas.microsoft.com/office/drawing/2014/main" id="{06A4F6F7-AA94-4744-9E24-2B292CCE50F4}"/>
            </a:ext>
          </a:extLst>
        </xdr:cNvPr>
        <xdr:cNvPicPr>
          <a:picLocks noChangeAspect="1"/>
        </xdr:cNvPicPr>
      </xdr:nvPicPr>
      <xdr:blipFill rotWithShape="1">
        <a:blip xmlns:r="http://schemas.openxmlformats.org/officeDocument/2006/relationships" r:embed="rId1"/>
        <a:srcRect t="8940" r="2857" b="10592"/>
        <a:stretch/>
      </xdr:blipFill>
      <xdr:spPr>
        <a:xfrm>
          <a:off x="374159" y="261257"/>
          <a:ext cx="1386775" cy="1126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2133600</xdr:colOff>
      <xdr:row>0</xdr:row>
      <xdr:rowOff>295275</xdr:rowOff>
    </xdr:from>
    <xdr:to>
      <xdr:col>0</xdr:col>
      <xdr:colOff>2990850</xdr:colOff>
      <xdr:row>0</xdr:row>
      <xdr:rowOff>657225</xdr:rowOff>
    </xdr:to>
    <xdr:sp macro="" textlink="">
      <xdr:nvSpPr>
        <xdr:cNvPr id="2" name="Flecha derecha 1"/>
        <xdr:cNvSpPr/>
      </xdr:nvSpPr>
      <xdr:spPr>
        <a:xfrm>
          <a:off x="2133600" y="295275"/>
          <a:ext cx="857250" cy="361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106099</xdr:colOff>
      <xdr:row>1</xdr:row>
      <xdr:rowOff>19050</xdr:rowOff>
    </xdr:from>
    <xdr:to>
      <xdr:col>1</xdr:col>
      <xdr:colOff>1178549</xdr:colOff>
      <xdr:row>6</xdr:row>
      <xdr:rowOff>185208</xdr:rowOff>
    </xdr:to>
    <xdr:pic>
      <xdr:nvPicPr>
        <xdr:cNvPr id="2" name="Imagen 1">
          <a:extLst>
            <a:ext uri="{FF2B5EF4-FFF2-40B4-BE49-F238E27FC236}">
              <a16:creationId xmlns:a16="http://schemas.microsoft.com/office/drawing/2014/main" id="{6FEAA4F0-859F-485F-B759-9836598D30FE}"/>
            </a:ext>
          </a:extLst>
        </xdr:cNvPr>
        <xdr:cNvPicPr>
          <a:picLocks noChangeAspect="1"/>
        </xdr:cNvPicPr>
      </xdr:nvPicPr>
      <xdr:blipFill rotWithShape="1">
        <a:blip xmlns:r="http://schemas.openxmlformats.org/officeDocument/2006/relationships" r:embed="rId1"/>
        <a:srcRect t="8940" r="2857" b="10592"/>
        <a:stretch/>
      </xdr:blipFill>
      <xdr:spPr>
        <a:xfrm>
          <a:off x="106099" y="228600"/>
          <a:ext cx="1386775" cy="1118658"/>
        </a:xfrm>
        <a:prstGeom prst="rect">
          <a:avLst/>
        </a:prstGeom>
      </xdr:spPr>
    </xdr:pic>
    <xdr:clientData/>
  </xdr:twoCellAnchor>
  <xdr:twoCellAnchor>
    <xdr:from>
      <xdr:col>0</xdr:col>
      <xdr:colOff>119063</xdr:colOff>
      <xdr:row>18</xdr:row>
      <xdr:rowOff>114300</xdr:rowOff>
    </xdr:from>
    <xdr:to>
      <xdr:col>4</xdr:col>
      <xdr:colOff>1657351</xdr:colOff>
      <xdr:row>22</xdr:row>
      <xdr:rowOff>59530</xdr:rowOff>
    </xdr:to>
    <xdr:graphicFrame macro="">
      <xdr:nvGraphicFramePr>
        <xdr:cNvPr id="3" name="Gráfico 2">
          <a:extLst>
            <a:ext uri="{FF2B5EF4-FFF2-40B4-BE49-F238E27FC236}">
              <a16:creationId xmlns:a16="http://schemas.microsoft.com/office/drawing/2014/main" id="{8231B8B1-E87A-4E4E-B4E5-DC640978A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97670</xdr:colOff>
      <xdr:row>15</xdr:row>
      <xdr:rowOff>104775</xdr:rowOff>
    </xdr:from>
    <xdr:to>
      <xdr:col>3</xdr:col>
      <xdr:colOff>11945</xdr:colOff>
      <xdr:row>16</xdr:row>
      <xdr:rowOff>2486025</xdr:rowOff>
    </xdr:to>
    <xdr:graphicFrame macro="">
      <xdr:nvGraphicFramePr>
        <xdr:cNvPr id="4" name="Gráfico 3">
          <a:extLst>
            <a:ext uri="{FF2B5EF4-FFF2-40B4-BE49-F238E27FC236}">
              <a16:creationId xmlns:a16="http://schemas.microsoft.com/office/drawing/2014/main" id="{D3ECB074-B48E-4B58-88F6-5D402253B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1159708</xdr:colOff>
      <xdr:row>15</xdr:row>
      <xdr:rowOff>104775</xdr:rowOff>
    </xdr:from>
    <xdr:to>
      <xdr:col>4</xdr:col>
      <xdr:colOff>1626433</xdr:colOff>
      <xdr:row>17</xdr:row>
      <xdr:rowOff>0</xdr:rowOff>
    </xdr:to>
    <xdr:graphicFrame macro="">
      <xdr:nvGraphicFramePr>
        <xdr:cNvPr id="5" name="Gráfico 4">
          <a:extLst>
            <a:ext uri="{FF2B5EF4-FFF2-40B4-BE49-F238E27FC236}">
              <a16:creationId xmlns:a16="http://schemas.microsoft.com/office/drawing/2014/main" id="{CD05B792-88D4-425E-998F-7EFD5CD64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295275</xdr:colOff>
      <xdr:row>16</xdr:row>
      <xdr:rowOff>2505075</xdr:rowOff>
    </xdr:from>
    <xdr:to>
      <xdr:col>3</xdr:col>
      <xdr:colOff>123902</xdr:colOff>
      <xdr:row>18</xdr:row>
      <xdr:rowOff>44980</xdr:rowOff>
    </xdr:to>
    <xdr:graphicFrame macro="">
      <xdr:nvGraphicFramePr>
        <xdr:cNvPr id="6" name="Gráfico 5">
          <a:extLst>
            <a:ext uri="{FF2B5EF4-FFF2-40B4-BE49-F238E27FC236}">
              <a16:creationId xmlns:a16="http://schemas.microsoft.com/office/drawing/2014/main" id="{C07F877A-741C-4574-A8E2-B7A03342F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1050132</xdr:colOff>
      <xdr:row>16</xdr:row>
      <xdr:rowOff>2505075</xdr:rowOff>
    </xdr:from>
    <xdr:to>
      <xdr:col>5</xdr:col>
      <xdr:colOff>57228</xdr:colOff>
      <xdr:row>18</xdr:row>
      <xdr:rowOff>50006</xdr:rowOff>
    </xdr:to>
    <xdr:graphicFrame macro="">
      <xdr:nvGraphicFramePr>
        <xdr:cNvPr id="7" name="Gráfico 6">
          <a:extLst>
            <a:ext uri="{FF2B5EF4-FFF2-40B4-BE49-F238E27FC236}">
              <a16:creationId xmlns:a16="http://schemas.microsoft.com/office/drawing/2014/main" id="{702A3AC5-6D3A-460F-A985-6496278E7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106099</xdr:colOff>
      <xdr:row>1</xdr:row>
      <xdr:rowOff>19050</xdr:rowOff>
    </xdr:from>
    <xdr:to>
      <xdr:col>1</xdr:col>
      <xdr:colOff>1178549</xdr:colOff>
      <xdr:row>6</xdr:row>
      <xdr:rowOff>185208</xdr:rowOff>
    </xdr:to>
    <xdr:pic>
      <xdr:nvPicPr>
        <xdr:cNvPr id="2" name="Imagen 1">
          <a:extLst>
            <a:ext uri="{FF2B5EF4-FFF2-40B4-BE49-F238E27FC236}">
              <a16:creationId xmlns:a16="http://schemas.microsoft.com/office/drawing/2014/main" id="{6FEAA4F0-859F-485F-B759-9836598D30FE}"/>
            </a:ext>
          </a:extLst>
        </xdr:cNvPr>
        <xdr:cNvPicPr>
          <a:picLocks noChangeAspect="1"/>
        </xdr:cNvPicPr>
      </xdr:nvPicPr>
      <xdr:blipFill rotWithShape="1">
        <a:blip xmlns:r="http://schemas.openxmlformats.org/officeDocument/2006/relationships" r:embed="rId1"/>
        <a:srcRect t="8940" r="2857" b="10592"/>
        <a:stretch/>
      </xdr:blipFill>
      <xdr:spPr>
        <a:xfrm>
          <a:off x="106099" y="228600"/>
          <a:ext cx="1386775" cy="1118658"/>
        </a:xfrm>
        <a:prstGeom prst="rect">
          <a:avLst/>
        </a:prstGeom>
      </xdr:spPr>
    </xdr:pic>
    <xdr:clientData/>
  </xdr:twoCellAnchor>
  <xdr:twoCellAnchor>
    <xdr:from>
      <xdr:col>0</xdr:col>
      <xdr:colOff>119063</xdr:colOff>
      <xdr:row>18</xdr:row>
      <xdr:rowOff>114300</xdr:rowOff>
    </xdr:from>
    <xdr:to>
      <xdr:col>4</xdr:col>
      <xdr:colOff>1657351</xdr:colOff>
      <xdr:row>22</xdr:row>
      <xdr:rowOff>59530</xdr:rowOff>
    </xdr:to>
    <xdr:graphicFrame macro="">
      <xdr:nvGraphicFramePr>
        <xdr:cNvPr id="3" name="Gráfico 2">
          <a:extLst>
            <a:ext uri="{FF2B5EF4-FFF2-40B4-BE49-F238E27FC236}">
              <a16:creationId xmlns:a16="http://schemas.microsoft.com/office/drawing/2014/main" id="{8231B8B1-E87A-4E4E-B4E5-DC640978A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97670</xdr:colOff>
      <xdr:row>15</xdr:row>
      <xdr:rowOff>104775</xdr:rowOff>
    </xdr:from>
    <xdr:to>
      <xdr:col>3</xdr:col>
      <xdr:colOff>11945</xdr:colOff>
      <xdr:row>16</xdr:row>
      <xdr:rowOff>2486025</xdr:rowOff>
    </xdr:to>
    <xdr:graphicFrame macro="">
      <xdr:nvGraphicFramePr>
        <xdr:cNvPr id="4" name="Gráfico 3">
          <a:extLst>
            <a:ext uri="{FF2B5EF4-FFF2-40B4-BE49-F238E27FC236}">
              <a16:creationId xmlns:a16="http://schemas.microsoft.com/office/drawing/2014/main" id="{D3ECB074-B48E-4B58-88F6-5D402253B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1159708</xdr:colOff>
      <xdr:row>15</xdr:row>
      <xdr:rowOff>104775</xdr:rowOff>
    </xdr:from>
    <xdr:to>
      <xdr:col>4</xdr:col>
      <xdr:colOff>1626433</xdr:colOff>
      <xdr:row>17</xdr:row>
      <xdr:rowOff>0</xdr:rowOff>
    </xdr:to>
    <xdr:graphicFrame macro="">
      <xdr:nvGraphicFramePr>
        <xdr:cNvPr id="5" name="Gráfico 4">
          <a:extLst>
            <a:ext uri="{FF2B5EF4-FFF2-40B4-BE49-F238E27FC236}">
              <a16:creationId xmlns:a16="http://schemas.microsoft.com/office/drawing/2014/main" id="{CD05B792-88D4-425E-998F-7EFD5CD64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295275</xdr:colOff>
      <xdr:row>16</xdr:row>
      <xdr:rowOff>2505075</xdr:rowOff>
    </xdr:from>
    <xdr:to>
      <xdr:col>3</xdr:col>
      <xdr:colOff>123902</xdr:colOff>
      <xdr:row>18</xdr:row>
      <xdr:rowOff>44980</xdr:rowOff>
    </xdr:to>
    <xdr:graphicFrame macro="">
      <xdr:nvGraphicFramePr>
        <xdr:cNvPr id="6" name="Gráfico 5">
          <a:extLst>
            <a:ext uri="{FF2B5EF4-FFF2-40B4-BE49-F238E27FC236}">
              <a16:creationId xmlns:a16="http://schemas.microsoft.com/office/drawing/2014/main" id="{C07F877A-741C-4574-A8E2-B7A03342F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1050132</xdr:colOff>
      <xdr:row>16</xdr:row>
      <xdr:rowOff>2505075</xdr:rowOff>
    </xdr:from>
    <xdr:to>
      <xdr:col>5</xdr:col>
      <xdr:colOff>57228</xdr:colOff>
      <xdr:row>18</xdr:row>
      <xdr:rowOff>50006</xdr:rowOff>
    </xdr:to>
    <xdr:graphicFrame macro="">
      <xdr:nvGraphicFramePr>
        <xdr:cNvPr id="7" name="Gráfico 6">
          <a:extLst>
            <a:ext uri="{FF2B5EF4-FFF2-40B4-BE49-F238E27FC236}">
              <a16:creationId xmlns:a16="http://schemas.microsoft.com/office/drawing/2014/main" id="{702A3AC5-6D3A-460F-A985-6496278E7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ADMINISTRATIVA%20Y%20FINANCIERA/2021/PRESUPUESTO/EJECUCION%20PRESUPUESTAL%20DE%20GAS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 INICIAL 2020 (2)"/>
      <sheetName val="PROYECCION 2021"/>
      <sheetName val="PAC INICIAL 2021"/>
      <sheetName val="PAC MENSUALIZADO"/>
      <sheetName val="LIBRO DE PRESUPUESTO"/>
      <sheetName val="ENERO"/>
      <sheetName val="Hoja2"/>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otales2" displayName="Totales2" ref="B11:E15" totalsRowShown="0" headerRowDxfId="14" dataDxfId="13" totalsRowDxfId="12">
  <tableColumns count="4">
    <tableColumn id="1" name="Áreas" totalsRowDxfId="11"/>
    <tableColumn id="2" name="Avance 1° trimestre_x000a_(ejecución acumulada a marzo de 2021)" dataDxfId="10">
      <calculatedColumnFormula>+'CONTROL FISCAL'!M24</calculatedColumnFormula>
    </tableColumn>
    <tableColumn id="6" name="Diferencia_x000a_(ejecución faltante para completar la meta establecida)" dataDxfId="9">
      <calculatedColumnFormula>+(D9+D10+D11)/3</calculatedColumnFormula>
    </tableColumn>
    <tableColumn id="3" name="Meta_x000a_(ejecución total a diciembre de 2021)" totalsRowDxfId="8"/>
  </tableColumns>
  <tableStyleInfo name="Presupuesto mensual" showFirstColumn="0" showLastColumn="1" showRowStripes="0" showColumnStripes="0"/>
  <extLst>
    <ext xmlns:x14="http://schemas.microsoft.com/office/spreadsheetml/2009/9/main" uri="{504A1905-F514-4f6f-8877-14C23A59335A}">
      <x14:table altTextSummary="Los ingresos y gastos estimados y reales, la diferencia y los totales del presupuesto se actualizan automáticamente en esta tabla"/>
    </ext>
  </extLst>
</table>
</file>

<file path=xl/tables/table2.xml><?xml version="1.0" encoding="utf-8"?>
<table xmlns="http://schemas.openxmlformats.org/spreadsheetml/2006/main" id="2" name="Totales23" displayName="Totales23" ref="B11:E15" totalsRowShown="0" headerRowDxfId="6" dataDxfId="5" totalsRowDxfId="4">
  <tableColumns count="4">
    <tableColumn id="1" name="Áreas" totalsRowDxfId="3"/>
    <tableColumn id="2" name="Avance 2° trimestre_x000a_(ejecución acumulada a junio de 2021)" dataDxfId="2">
      <calculatedColumnFormula>+'CONTROL FISCAL'!M24</calculatedColumnFormula>
    </tableColumn>
    <tableColumn id="6" name="Diferencia_x000a_(ejecución faltante para completar la meta establecida)" dataDxfId="1">
      <calculatedColumnFormula>+(D9+D10+D11)/3</calculatedColumnFormula>
    </tableColumn>
    <tableColumn id="3" name="Meta_x000a_(ejecución total a diciembre de 2021)" totalsRowDxfId="0"/>
  </tableColumns>
  <tableStyleInfo name="Presupuesto mensual" showFirstColumn="0" showLastColumn="1" showRowStripes="0" showColumnStripes="0"/>
  <extLst>
    <ext xmlns:x14="http://schemas.microsoft.com/office/spreadsheetml/2009/9/main" uri="{504A1905-F514-4f6f-8877-14C23A59335A}">
      <x14:table altTextSummary="Los ingresos y gastos estimados y reales, la diferencia y los totales del presupuesto se actualizan automáticamente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ontraloriaguaviare.gov.co/web/centro-de-documentacion/presupuesto/cat_view/2-presupuesto/123-ejecucion-presupuestal-historica-anual/153-2021.html" TargetMode="External"/><Relationship Id="rId1" Type="http://schemas.openxmlformats.org/officeDocument/2006/relationships/hyperlink" Target="https://www.contraloriaguaviare.gov.co/web/centro-de-documentacion/presupuesto/cat_view/2-presupuesto/124-estados-financieros/154-2021.html"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community.secop.gov.co/Public/App/AnnualPurchasingPlanEditPublic/View?id=95202"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zoomScale="98" zoomScaleNormal="98" workbookViewId="0">
      <pane ySplit="4" topLeftCell="A5" activePane="bottomLeft" state="frozen"/>
      <selection pane="bottomLeft" activeCell="B3" sqref="B3:G3"/>
    </sheetView>
  </sheetViews>
  <sheetFormatPr baseColWidth="10" defaultColWidth="11" defaultRowHeight="16.5" x14ac:dyDescent="0.2"/>
  <cols>
    <col min="1" max="1" width="4" style="1" customWidth="1"/>
    <col min="2" max="2" width="24.625" style="1" customWidth="1"/>
    <col min="3" max="3" width="36.875" style="1" customWidth="1"/>
    <col min="4" max="4" width="34.5" style="27" customWidth="1"/>
    <col min="5" max="5" width="34.5" style="28" customWidth="1"/>
    <col min="6" max="6" width="25.125" style="27" customWidth="1"/>
    <col min="7" max="7" width="13.375" style="4" customWidth="1"/>
    <col min="8" max="16384" width="11" style="1"/>
  </cols>
  <sheetData>
    <row r="1" spans="2:7" x14ac:dyDescent="0.2">
      <c r="B1" s="274" t="s">
        <v>103</v>
      </c>
      <c r="C1" s="274"/>
      <c r="D1" s="274"/>
      <c r="E1" s="274"/>
      <c r="F1" s="274"/>
      <c r="G1" s="274"/>
    </row>
    <row r="2" spans="2:7" x14ac:dyDescent="0.2">
      <c r="B2" s="274" t="s">
        <v>6</v>
      </c>
      <c r="C2" s="274"/>
      <c r="D2" s="274"/>
      <c r="E2" s="274"/>
      <c r="F2" s="274"/>
      <c r="G2" s="274"/>
    </row>
    <row r="3" spans="2:7" x14ac:dyDescent="0.2">
      <c r="B3" s="275" t="s">
        <v>5</v>
      </c>
      <c r="C3" s="275"/>
      <c r="D3" s="275"/>
      <c r="E3" s="275"/>
      <c r="F3" s="275"/>
      <c r="G3" s="275"/>
    </row>
    <row r="4" spans="2:7" s="4" customFormat="1" ht="33.75" thickBot="1" x14ac:dyDescent="0.25">
      <c r="B4" s="2" t="s">
        <v>10</v>
      </c>
      <c r="C4" s="3" t="s">
        <v>0</v>
      </c>
      <c r="D4" s="2" t="s">
        <v>1</v>
      </c>
      <c r="E4" s="2" t="s">
        <v>3</v>
      </c>
      <c r="F4" s="2" t="s">
        <v>2</v>
      </c>
      <c r="G4" s="2" t="s">
        <v>4</v>
      </c>
    </row>
    <row r="5" spans="2:7" ht="31.15" customHeight="1" x14ac:dyDescent="0.2">
      <c r="B5" s="276" t="s">
        <v>96</v>
      </c>
      <c r="C5" s="279" t="s">
        <v>99</v>
      </c>
      <c r="D5" s="5" t="s">
        <v>67</v>
      </c>
      <c r="E5" s="6" t="s">
        <v>8</v>
      </c>
      <c r="F5" s="281" t="s">
        <v>30</v>
      </c>
      <c r="G5" s="283" t="s">
        <v>34</v>
      </c>
    </row>
    <row r="6" spans="2:7" ht="33" x14ac:dyDescent="0.2">
      <c r="B6" s="277"/>
      <c r="C6" s="280"/>
      <c r="D6" s="7" t="s">
        <v>68</v>
      </c>
      <c r="E6" s="8" t="s">
        <v>7</v>
      </c>
      <c r="F6" s="282"/>
      <c r="G6" s="284"/>
    </row>
    <row r="7" spans="2:7" ht="49.5" x14ac:dyDescent="0.2">
      <c r="B7" s="277"/>
      <c r="C7" s="280"/>
      <c r="D7" s="7" t="s">
        <v>69</v>
      </c>
      <c r="E7" s="8" t="s">
        <v>11</v>
      </c>
      <c r="F7" s="282"/>
      <c r="G7" s="284"/>
    </row>
    <row r="8" spans="2:7" ht="82.5" x14ac:dyDescent="0.2">
      <c r="B8" s="277"/>
      <c r="C8" s="280"/>
      <c r="D8" s="7" t="s">
        <v>70</v>
      </c>
      <c r="E8" s="8" t="s">
        <v>13</v>
      </c>
      <c r="F8" s="282"/>
      <c r="G8" s="284"/>
    </row>
    <row r="9" spans="2:7" ht="46.9" customHeight="1" x14ac:dyDescent="0.2">
      <c r="B9" s="277"/>
      <c r="C9" s="280" t="s">
        <v>100</v>
      </c>
      <c r="D9" s="7" t="s">
        <v>71</v>
      </c>
      <c r="E9" s="8" t="s">
        <v>57</v>
      </c>
      <c r="F9" s="282" t="s">
        <v>30</v>
      </c>
      <c r="G9" s="284" t="s">
        <v>34</v>
      </c>
    </row>
    <row r="10" spans="2:7" ht="66" x14ac:dyDescent="0.2">
      <c r="B10" s="277"/>
      <c r="C10" s="280"/>
      <c r="D10" s="7" t="s">
        <v>72</v>
      </c>
      <c r="E10" s="8" t="s">
        <v>29</v>
      </c>
      <c r="F10" s="282"/>
      <c r="G10" s="284"/>
    </row>
    <row r="11" spans="2:7" ht="99" x14ac:dyDescent="0.2">
      <c r="B11" s="277"/>
      <c r="C11" s="280"/>
      <c r="D11" s="7" t="s">
        <v>73</v>
      </c>
      <c r="E11" s="8" t="s">
        <v>12</v>
      </c>
      <c r="F11" s="282"/>
      <c r="G11" s="284"/>
    </row>
    <row r="12" spans="2:7" ht="90.75" customHeight="1" x14ac:dyDescent="0.2">
      <c r="B12" s="277"/>
      <c r="C12" s="9" t="s">
        <v>101</v>
      </c>
      <c r="D12" s="7" t="s">
        <v>9</v>
      </c>
      <c r="E12" s="8" t="s">
        <v>32</v>
      </c>
      <c r="F12" s="8" t="s">
        <v>33</v>
      </c>
      <c r="G12" s="10" t="s">
        <v>34</v>
      </c>
    </row>
    <row r="13" spans="2:7" ht="99.75" customHeight="1" x14ac:dyDescent="0.2">
      <c r="B13" s="277"/>
      <c r="C13" s="268" t="s">
        <v>74</v>
      </c>
      <c r="D13" s="7" t="s">
        <v>75</v>
      </c>
      <c r="E13" s="8" t="s">
        <v>59</v>
      </c>
      <c r="F13" s="282" t="s">
        <v>58</v>
      </c>
      <c r="G13" s="284" t="s">
        <v>34</v>
      </c>
    </row>
    <row r="14" spans="2:7" ht="78" customHeight="1" thickBot="1" x14ac:dyDescent="0.25">
      <c r="B14" s="278"/>
      <c r="C14" s="285"/>
      <c r="D14" s="11" t="s">
        <v>76</v>
      </c>
      <c r="E14" s="12" t="s">
        <v>60</v>
      </c>
      <c r="F14" s="286"/>
      <c r="G14" s="287"/>
    </row>
    <row r="15" spans="2:7" ht="132" x14ac:dyDescent="0.2">
      <c r="B15" s="269" t="s">
        <v>97</v>
      </c>
      <c r="C15" s="13" t="s">
        <v>92</v>
      </c>
      <c r="D15" s="13" t="s">
        <v>15</v>
      </c>
      <c r="E15" s="14" t="s">
        <v>16</v>
      </c>
      <c r="F15" s="15" t="s">
        <v>20</v>
      </c>
      <c r="G15" s="16" t="s">
        <v>34</v>
      </c>
    </row>
    <row r="16" spans="2:7" ht="49.5" x14ac:dyDescent="0.2">
      <c r="B16" s="270"/>
      <c r="C16" s="272" t="s">
        <v>77</v>
      </c>
      <c r="D16" s="17" t="s">
        <v>78</v>
      </c>
      <c r="E16" s="18" t="s">
        <v>31</v>
      </c>
      <c r="F16" s="19" t="s">
        <v>28</v>
      </c>
      <c r="G16" s="20" t="s">
        <v>34</v>
      </c>
    </row>
    <row r="17" spans="2:7" ht="132" x14ac:dyDescent="0.2">
      <c r="B17" s="270"/>
      <c r="C17" s="272"/>
      <c r="D17" s="17" t="s">
        <v>18</v>
      </c>
      <c r="E17" s="18" t="s">
        <v>17</v>
      </c>
      <c r="F17" s="19" t="s">
        <v>20</v>
      </c>
      <c r="G17" s="20" t="s">
        <v>34</v>
      </c>
    </row>
    <row r="18" spans="2:7" ht="82.5" x14ac:dyDescent="0.2">
      <c r="B18" s="270"/>
      <c r="C18" s="272" t="s">
        <v>79</v>
      </c>
      <c r="D18" s="17" t="s">
        <v>19</v>
      </c>
      <c r="E18" s="18" t="s">
        <v>14</v>
      </c>
      <c r="F18" s="19" t="s">
        <v>21</v>
      </c>
      <c r="G18" s="20" t="s">
        <v>34</v>
      </c>
    </row>
    <row r="19" spans="2:7" ht="49.5" x14ac:dyDescent="0.2">
      <c r="B19" s="270"/>
      <c r="C19" s="272"/>
      <c r="D19" s="17" t="s">
        <v>24</v>
      </c>
      <c r="E19" s="18" t="s">
        <v>25</v>
      </c>
      <c r="F19" s="19" t="s">
        <v>21</v>
      </c>
      <c r="G19" s="20" t="s">
        <v>34</v>
      </c>
    </row>
    <row r="20" spans="2:7" ht="99" x14ac:dyDescent="0.2">
      <c r="B20" s="270"/>
      <c r="C20" s="18" t="s">
        <v>81</v>
      </c>
      <c r="D20" s="19" t="s">
        <v>26</v>
      </c>
      <c r="E20" s="21" t="s">
        <v>23</v>
      </c>
      <c r="F20" s="22" t="s">
        <v>22</v>
      </c>
      <c r="G20" s="20" t="s">
        <v>34</v>
      </c>
    </row>
    <row r="21" spans="2:7" ht="23.25" customHeight="1" x14ac:dyDescent="0.2">
      <c r="B21" s="270"/>
      <c r="C21" s="272" t="s">
        <v>93</v>
      </c>
      <c r="D21" s="272" t="s">
        <v>80</v>
      </c>
      <c r="E21" s="259" t="s">
        <v>27</v>
      </c>
      <c r="F21" s="261" t="s">
        <v>22</v>
      </c>
      <c r="G21" s="263" t="s">
        <v>34</v>
      </c>
    </row>
    <row r="22" spans="2:7" ht="61.5" customHeight="1" thickBot="1" x14ac:dyDescent="0.25">
      <c r="B22" s="271"/>
      <c r="C22" s="273"/>
      <c r="D22" s="273"/>
      <c r="E22" s="260"/>
      <c r="F22" s="262"/>
      <c r="G22" s="264"/>
    </row>
    <row r="23" spans="2:7" ht="66" x14ac:dyDescent="0.2">
      <c r="B23" s="265" t="s">
        <v>98</v>
      </c>
      <c r="C23" s="23" t="s">
        <v>102</v>
      </c>
      <c r="D23" s="5" t="s">
        <v>35</v>
      </c>
      <c r="E23" s="6" t="s">
        <v>36</v>
      </c>
      <c r="F23" s="6" t="s">
        <v>37</v>
      </c>
      <c r="G23" s="24" t="s">
        <v>38</v>
      </c>
    </row>
    <row r="24" spans="2:7" ht="49.5" x14ac:dyDescent="0.2">
      <c r="B24" s="266"/>
      <c r="C24" s="268" t="s">
        <v>90</v>
      </c>
      <c r="D24" s="7" t="s">
        <v>61</v>
      </c>
      <c r="E24" s="8" t="s">
        <v>39</v>
      </c>
      <c r="F24" s="8" t="s">
        <v>37</v>
      </c>
      <c r="G24" s="10" t="s">
        <v>38</v>
      </c>
    </row>
    <row r="25" spans="2:7" ht="49.5" x14ac:dyDescent="0.2">
      <c r="B25" s="266"/>
      <c r="C25" s="268"/>
      <c r="D25" s="7" t="s">
        <v>62</v>
      </c>
      <c r="E25" s="8" t="s">
        <v>63</v>
      </c>
      <c r="F25" s="8" t="s">
        <v>37</v>
      </c>
      <c r="G25" s="10" t="s">
        <v>38</v>
      </c>
    </row>
    <row r="26" spans="2:7" ht="49.5" x14ac:dyDescent="0.2">
      <c r="B26" s="266"/>
      <c r="C26" s="268"/>
      <c r="D26" s="7" t="s">
        <v>64</v>
      </c>
      <c r="E26" s="8" t="s">
        <v>40</v>
      </c>
      <c r="F26" s="8" t="s">
        <v>37</v>
      </c>
      <c r="G26" s="10" t="s">
        <v>38</v>
      </c>
    </row>
    <row r="27" spans="2:7" ht="66" x14ac:dyDescent="0.2">
      <c r="B27" s="266"/>
      <c r="C27" s="7" t="s">
        <v>91</v>
      </c>
      <c r="D27" s="7" t="s">
        <v>41</v>
      </c>
      <c r="E27" s="8" t="s">
        <v>42</v>
      </c>
      <c r="F27" s="8" t="s">
        <v>37</v>
      </c>
      <c r="G27" s="10" t="s">
        <v>38</v>
      </c>
    </row>
    <row r="28" spans="2:7" ht="49.5" x14ac:dyDescent="0.2">
      <c r="B28" s="266"/>
      <c r="C28" s="7" t="s">
        <v>82</v>
      </c>
      <c r="D28" s="7" t="s">
        <v>43</v>
      </c>
      <c r="E28" s="8" t="s">
        <v>44</v>
      </c>
      <c r="F28" s="8" t="s">
        <v>45</v>
      </c>
      <c r="G28" s="10" t="s">
        <v>38</v>
      </c>
    </row>
    <row r="29" spans="2:7" ht="99" x14ac:dyDescent="0.2">
      <c r="B29" s="266"/>
      <c r="C29" s="7" t="s">
        <v>83</v>
      </c>
      <c r="D29" s="7" t="s">
        <v>46</v>
      </c>
      <c r="E29" s="8" t="s">
        <v>47</v>
      </c>
      <c r="F29" s="25" t="s">
        <v>48</v>
      </c>
      <c r="G29" s="10" t="s">
        <v>38</v>
      </c>
    </row>
    <row r="30" spans="2:7" ht="115.5" x14ac:dyDescent="0.2">
      <c r="B30" s="266"/>
      <c r="C30" s="7" t="s">
        <v>84</v>
      </c>
      <c r="D30" s="7" t="s">
        <v>65</v>
      </c>
      <c r="E30" s="8" t="s">
        <v>49</v>
      </c>
      <c r="F30" s="25" t="s">
        <v>48</v>
      </c>
      <c r="G30" s="10" t="s">
        <v>38</v>
      </c>
    </row>
    <row r="31" spans="2:7" ht="66" x14ac:dyDescent="0.2">
      <c r="B31" s="266"/>
      <c r="C31" s="7" t="s">
        <v>85</v>
      </c>
      <c r="D31" s="7" t="s">
        <v>50</v>
      </c>
      <c r="E31" s="8" t="s">
        <v>51</v>
      </c>
      <c r="F31" s="8" t="s">
        <v>52</v>
      </c>
      <c r="G31" s="10" t="s">
        <v>38</v>
      </c>
    </row>
    <row r="32" spans="2:7" ht="82.5" x14ac:dyDescent="0.2">
      <c r="B32" s="266"/>
      <c r="C32" s="9" t="s">
        <v>86</v>
      </c>
      <c r="D32" s="9" t="s">
        <v>87</v>
      </c>
      <c r="E32" s="8" t="s">
        <v>53</v>
      </c>
      <c r="F32" s="8" t="s">
        <v>54</v>
      </c>
      <c r="G32" s="10" t="s">
        <v>38</v>
      </c>
    </row>
    <row r="33" spans="2:7" ht="83.25" thickBot="1" x14ac:dyDescent="0.25">
      <c r="B33" s="267"/>
      <c r="C33" s="11" t="s">
        <v>88</v>
      </c>
      <c r="D33" s="11" t="s">
        <v>89</v>
      </c>
      <c r="E33" s="12" t="s">
        <v>55</v>
      </c>
      <c r="F33" s="12" t="s">
        <v>56</v>
      </c>
      <c r="G33" s="26" t="s">
        <v>38</v>
      </c>
    </row>
    <row r="36" spans="2:7" ht="51" customHeight="1" x14ac:dyDescent="0.2">
      <c r="B36" s="257" t="s">
        <v>95</v>
      </c>
      <c r="C36" s="258"/>
      <c r="D36" s="258"/>
      <c r="E36" s="258"/>
      <c r="F36" s="258"/>
      <c r="G36" s="258"/>
    </row>
  </sheetData>
  <mergeCells count="24">
    <mergeCell ref="B1:G1"/>
    <mergeCell ref="B2:G2"/>
    <mergeCell ref="B3:G3"/>
    <mergeCell ref="B5:B14"/>
    <mergeCell ref="C5:C8"/>
    <mergeCell ref="F5:F8"/>
    <mergeCell ref="G5:G8"/>
    <mergeCell ref="C9:C11"/>
    <mergeCell ref="F9:F11"/>
    <mergeCell ref="G9:G11"/>
    <mergeCell ref="C13:C14"/>
    <mergeCell ref="F13:F14"/>
    <mergeCell ref="G13:G14"/>
    <mergeCell ref="B36:G36"/>
    <mergeCell ref="E21:E22"/>
    <mergeCell ref="F21:F22"/>
    <mergeCell ref="G21:G22"/>
    <mergeCell ref="B23:B33"/>
    <mergeCell ref="C24:C26"/>
    <mergeCell ref="B15:B22"/>
    <mergeCell ref="C16:C17"/>
    <mergeCell ref="C18:C19"/>
    <mergeCell ref="C21:C22"/>
    <mergeCell ref="D21:D22"/>
  </mergeCells>
  <pageMargins left="0.70866141732283472" right="0.70866141732283472" top="0.74803149606299213" bottom="0.74803149606299213" header="0.31496062992125984" footer="0.31496062992125984"/>
  <pageSetup paperSize="14"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9"/>
  <sheetViews>
    <sheetView tabSelected="1" topLeftCell="A10" zoomScale="115" zoomScaleNormal="115" workbookViewId="0">
      <selection activeCell="I12" sqref="I12"/>
    </sheetView>
  </sheetViews>
  <sheetFormatPr baseColWidth="10" defaultColWidth="9" defaultRowHeight="16.5" customHeight="1" x14ac:dyDescent="0.35"/>
  <cols>
    <col min="1" max="1" width="4.125" style="45" customWidth="1"/>
    <col min="2" max="2" width="32.875" style="45" customWidth="1"/>
    <col min="3" max="3" width="26.625" style="45" customWidth="1"/>
    <col min="4" max="4" width="25.625" style="45" customWidth="1"/>
    <col min="5" max="5" width="22" style="45" customWidth="1"/>
    <col min="6" max="6" width="4.125" style="45" customWidth="1"/>
    <col min="7" max="7" width="4.125" style="44" customWidth="1"/>
    <col min="8" max="9" width="9" style="44"/>
    <col min="10" max="10" width="9" style="130"/>
    <col min="11" max="11" width="19" style="130" customWidth="1"/>
    <col min="12" max="12" width="9" style="130"/>
    <col min="13" max="13" width="8.5" style="130" customWidth="1"/>
    <col min="14" max="14" width="9.25" style="130" bestFit="1" customWidth="1"/>
    <col min="15" max="15" width="9" style="130"/>
    <col min="16" max="20" width="9" style="57"/>
    <col min="21" max="16384" width="9" style="44"/>
  </cols>
  <sheetData>
    <row r="1" spans="1:20" ht="16.5" customHeight="1" x14ac:dyDescent="0.35">
      <c r="B1" s="340"/>
      <c r="C1" s="340"/>
      <c r="D1" s="340"/>
      <c r="E1" s="340"/>
    </row>
    <row r="2" spans="1:20" ht="16.5" customHeight="1" x14ac:dyDescent="0.4">
      <c r="B2" s="344" t="s">
        <v>66</v>
      </c>
      <c r="C2" s="344"/>
      <c r="D2" s="344"/>
      <c r="E2" s="344"/>
    </row>
    <row r="3" spans="1:20" ht="16.5" customHeight="1" x14ac:dyDescent="0.35">
      <c r="B3" s="340" t="s">
        <v>104</v>
      </c>
      <c r="C3" s="340"/>
      <c r="D3" s="340"/>
      <c r="E3" s="340"/>
      <c r="I3" s="32"/>
      <c r="J3" s="131"/>
      <c r="K3" s="131"/>
      <c r="L3" s="131"/>
      <c r="M3" s="131"/>
      <c r="N3" s="131"/>
      <c r="O3" s="131"/>
      <c r="P3" s="58"/>
      <c r="Q3" s="58"/>
    </row>
    <row r="4" spans="1:20" ht="9" customHeight="1" x14ac:dyDescent="0.35">
      <c r="B4" s="340"/>
      <c r="C4" s="340"/>
      <c r="D4" s="340"/>
      <c r="E4" s="340"/>
      <c r="I4" s="32"/>
      <c r="J4" s="132"/>
      <c r="K4" s="133"/>
      <c r="L4" s="133"/>
      <c r="M4" s="133"/>
      <c r="N4" s="132"/>
      <c r="O4" s="133"/>
      <c r="P4" s="59"/>
      <c r="Q4" s="59"/>
    </row>
    <row r="5" spans="1:20" ht="16.5" customHeight="1" x14ac:dyDescent="0.35">
      <c r="B5" s="340" t="s">
        <v>309</v>
      </c>
      <c r="C5" s="340"/>
      <c r="D5" s="340"/>
      <c r="E5" s="340"/>
      <c r="I5" s="343"/>
      <c r="J5" s="343"/>
      <c r="K5" s="343"/>
      <c r="L5" s="343"/>
      <c r="M5" s="343"/>
      <c r="N5" s="343"/>
      <c r="O5" s="343"/>
      <c r="P5" s="343"/>
      <c r="Q5" s="343"/>
    </row>
    <row r="6" spans="1:20" ht="16.5" customHeight="1" x14ac:dyDescent="0.35">
      <c r="B6" s="340" t="s">
        <v>105</v>
      </c>
      <c r="C6" s="340"/>
      <c r="D6" s="340"/>
      <c r="E6" s="340"/>
      <c r="I6" s="341"/>
      <c r="J6" s="341"/>
      <c r="K6" s="341"/>
      <c r="L6" s="341"/>
      <c r="M6" s="341"/>
      <c r="N6" s="341"/>
      <c r="O6" s="341"/>
      <c r="P6" s="341"/>
      <c r="Q6" s="341"/>
    </row>
    <row r="7" spans="1:20" ht="16.5" customHeight="1" x14ac:dyDescent="0.35">
      <c r="B7" s="340" t="s">
        <v>106</v>
      </c>
      <c r="C7" s="340"/>
      <c r="D7" s="340"/>
      <c r="E7" s="340"/>
      <c r="I7" s="341"/>
      <c r="J7" s="341"/>
      <c r="K7" s="341"/>
      <c r="L7" s="341"/>
      <c r="M7" s="341"/>
      <c r="N7" s="341"/>
      <c r="O7" s="341"/>
      <c r="P7" s="341"/>
      <c r="Q7" s="341"/>
    </row>
    <row r="8" spans="1:20" ht="16.5" customHeight="1" x14ac:dyDescent="0.35">
      <c r="B8" s="340"/>
      <c r="C8" s="340"/>
      <c r="D8" s="340"/>
      <c r="E8" s="340"/>
    </row>
    <row r="9" spans="1:20" ht="38.25" x14ac:dyDescent="0.7">
      <c r="A9" s="43"/>
      <c r="B9" s="342" t="s">
        <v>272</v>
      </c>
      <c r="C9" s="342"/>
      <c r="D9" s="342"/>
      <c r="E9" s="342"/>
      <c r="F9" s="48"/>
    </row>
    <row r="10" spans="1:20" ht="17.25" x14ac:dyDescent="0.35"/>
    <row r="11" spans="1:20" s="47" customFormat="1" ht="51.75" customHeight="1" x14ac:dyDescent="0.35">
      <c r="A11" s="46"/>
      <c r="B11" s="53" t="s">
        <v>276</v>
      </c>
      <c r="C11" s="54" t="s">
        <v>780</v>
      </c>
      <c r="D11" s="55" t="s">
        <v>277</v>
      </c>
      <c r="E11" s="54" t="s">
        <v>310</v>
      </c>
      <c r="F11" s="46"/>
      <c r="J11" s="134"/>
      <c r="K11" s="135"/>
      <c r="L11" s="136" t="s">
        <v>273</v>
      </c>
      <c r="M11" s="136" t="s">
        <v>161</v>
      </c>
      <c r="N11" s="136" t="s">
        <v>274</v>
      </c>
      <c r="O11" s="137" t="s">
        <v>311</v>
      </c>
      <c r="P11" s="60"/>
      <c r="Q11" s="60"/>
      <c r="R11" s="60"/>
      <c r="S11" s="60"/>
      <c r="T11" s="60"/>
    </row>
    <row r="12" spans="1:20" ht="17.25" x14ac:dyDescent="0.35">
      <c r="B12" s="44" t="s">
        <v>273</v>
      </c>
      <c r="C12" s="49">
        <f>'CONTROL FISCAL'!O25</f>
        <v>0.56888888888888889</v>
      </c>
      <c r="D12" s="49">
        <f>+Totales23[[#This Row],[Meta
(ejecución total a diciembre de 2021)]]-Totales23[[#This Row],[Avance 2° trimestre
(ejecución acumulada a junio de 2021)]]</f>
        <v>0.43111111111111111</v>
      </c>
      <c r="E12" s="49">
        <v>1</v>
      </c>
      <c r="H12" s="52"/>
      <c r="I12" s="52"/>
      <c r="J12" s="138"/>
      <c r="K12" s="139" t="s">
        <v>298</v>
      </c>
      <c r="L12" s="140">
        <f>+C12</f>
        <v>0.56888888888888889</v>
      </c>
      <c r="M12" s="141">
        <f>+C13</f>
        <v>0.5</v>
      </c>
      <c r="N12" s="141">
        <f>+C14</f>
        <v>0.39333333333333337</v>
      </c>
      <c r="O12" s="142">
        <f>+C15</f>
        <v>0.48740740740740746</v>
      </c>
    </row>
    <row r="13" spans="1:20" ht="17.25" x14ac:dyDescent="0.35">
      <c r="B13" s="44" t="s">
        <v>161</v>
      </c>
      <c r="C13" s="49">
        <f>'PARTICIPACION CIUDADANA'!O17</f>
        <v>0.5</v>
      </c>
      <c r="D13" s="49">
        <f>+Totales23[[#This Row],[Meta
(ejecución total a diciembre de 2021)]]-Totales23[[#This Row],[Avance 2° trimestre
(ejecución acumulada a junio de 2021)]]</f>
        <v>0.5</v>
      </c>
      <c r="E13" s="49">
        <v>1</v>
      </c>
      <c r="H13" s="52"/>
      <c r="I13" s="52"/>
      <c r="J13" s="138"/>
      <c r="K13" s="139" t="s">
        <v>292</v>
      </c>
    </row>
    <row r="14" spans="1:20" ht="17.25" x14ac:dyDescent="0.35">
      <c r="B14" s="44" t="s">
        <v>274</v>
      </c>
      <c r="C14" s="49">
        <f>'DIRECCION ADMINIST Y FINANCIERA'!O42</f>
        <v>0.39333333333333337</v>
      </c>
      <c r="D14" s="49">
        <f>+Totales23[[#This Row],[Meta
(ejecución total a diciembre de 2021)]]-Totales23[[#This Row],[Avance 2° trimestre
(ejecución acumulada a junio de 2021)]]</f>
        <v>0.60666666666666669</v>
      </c>
      <c r="E14" s="49">
        <v>1</v>
      </c>
      <c r="H14" s="52"/>
      <c r="I14" s="52"/>
      <c r="J14" s="138"/>
      <c r="K14" s="139" t="s">
        <v>293</v>
      </c>
    </row>
    <row r="15" spans="1:20" ht="19.5" x14ac:dyDescent="0.4">
      <c r="B15" s="50" t="s">
        <v>275</v>
      </c>
      <c r="C15" s="51">
        <f>+(C12+C13+C14)/3</f>
        <v>0.48740740740740746</v>
      </c>
      <c r="D15" s="51">
        <f>+(D12+D13+D14)/3</f>
        <v>0.5125925925925926</v>
      </c>
      <c r="E15" s="51">
        <f>+(E12+E13+E14)/3</f>
        <v>1</v>
      </c>
      <c r="K15" s="139" t="s">
        <v>296</v>
      </c>
    </row>
    <row r="16" spans="1:20" ht="16.5" customHeight="1" x14ac:dyDescent="0.35">
      <c r="K16" s="143" t="s">
        <v>277</v>
      </c>
      <c r="L16" s="140">
        <f>+D12</f>
        <v>0.43111111111111111</v>
      </c>
      <c r="M16" s="144">
        <f>D13</f>
        <v>0.5</v>
      </c>
      <c r="N16" s="140">
        <f>+D14</f>
        <v>0.60666666666666669</v>
      </c>
      <c r="O16" s="142">
        <f>+D15</f>
        <v>0.5125925925925926</v>
      </c>
    </row>
    <row r="17" spans="1:6" ht="201" customHeight="1" x14ac:dyDescent="0.35"/>
    <row r="18" spans="1:6" ht="201" customHeight="1" x14ac:dyDescent="0.35"/>
    <row r="19" spans="1:6" ht="409.6" customHeight="1" x14ac:dyDescent="0.35">
      <c r="A19" s="56"/>
      <c r="B19" s="339"/>
      <c r="C19" s="339"/>
      <c r="D19" s="339"/>
      <c r="E19" s="339"/>
      <c r="F19" s="56"/>
    </row>
  </sheetData>
  <mergeCells count="13">
    <mergeCell ref="I5:Q5"/>
    <mergeCell ref="B1:E1"/>
    <mergeCell ref="B2:E2"/>
    <mergeCell ref="B3:E3"/>
    <mergeCell ref="B4:E4"/>
    <mergeCell ref="B5:E5"/>
    <mergeCell ref="B19:E19"/>
    <mergeCell ref="B6:E6"/>
    <mergeCell ref="I6:Q6"/>
    <mergeCell ref="B7:E7"/>
    <mergeCell ref="I7:Q7"/>
    <mergeCell ref="B8:E8"/>
    <mergeCell ref="B9:E9"/>
  </mergeCells>
  <conditionalFormatting sqref="C16:E18 C20:E67">
    <cfRule type="cellIs" dxfId="7" priority="1" operator="lessThan">
      <formula>0</formula>
    </cfRule>
  </conditionalFormatting>
  <dataValidations count="6">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B9"/>
    <dataValidation allowBlank="1" showInputMessage="1" showErrorMessage="1" prompt="La diferencia entre los totales estimados y reales se calcula automáticamente en esta columna, debajo de este encabezado" sqref="D11 K16"/>
    <dataValidation allowBlank="1" showInputMessage="1" showErrorMessage="1" prompt="Los totales reales se calculan automáticamente en esta columna, debajo de este encabezado" sqref="E11"/>
    <dataValidation allowBlank="1" showInputMessage="1" showErrorMessage="1" prompt="Los totales estimados se calculan automáticamente en esta columna, debajo de este encabezado" sqref="C11:D11 K12:K16"/>
    <dataValidation allowBlank="1" showInputMessage="1" showErrorMessage="1" prompt="Los totales de ingresos y gastos del presupuesto, tanto estimados como reales, se calculan automáticamente a partir de los importes introducidos en otras hojas de cálculo. Saldo y diferencia se ajustan automáticamente" sqref="B11"/>
    <dataValidation allowBlank="1" showInputMessage="1" showErrorMessage="1" prompt="Escriba la fecha en esta celda. La tabla de resumen de presupuesto está en la celda B9" sqref="F9"/>
  </dataValidations>
  <pageMargins left="0.7" right="0.7" top="0.75" bottom="0.75" header="0.3" footer="0.3"/>
  <pageSetup paperSize="14"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2"/>
  <sheetViews>
    <sheetView topLeftCell="C1" workbookViewId="0">
      <selection activeCell="B11" sqref="B11"/>
    </sheetView>
  </sheetViews>
  <sheetFormatPr baseColWidth="10" defaultRowHeight="13.5" x14ac:dyDescent="0.25"/>
  <cols>
    <col min="1" max="1" width="29.625" style="151" customWidth="1"/>
    <col min="2" max="2" width="55" style="151" customWidth="1"/>
    <col min="3" max="3" width="33.5" style="151" customWidth="1"/>
    <col min="4" max="4" width="43.75" style="151" customWidth="1"/>
    <col min="5" max="16384" width="11" style="151"/>
  </cols>
  <sheetData>
    <row r="1" spans="1:8" ht="40.5" x14ac:dyDescent="0.25">
      <c r="A1" s="149" t="s">
        <v>10</v>
      </c>
      <c r="B1" s="150" t="s">
        <v>0</v>
      </c>
      <c r="C1" s="149" t="s">
        <v>1</v>
      </c>
      <c r="D1" s="149" t="s">
        <v>318</v>
      </c>
      <c r="E1" s="149" t="s">
        <v>319</v>
      </c>
      <c r="F1" s="149" t="s">
        <v>320</v>
      </c>
      <c r="G1" s="149" t="s">
        <v>2</v>
      </c>
      <c r="H1" s="149" t="s">
        <v>4</v>
      </c>
    </row>
    <row r="2" spans="1:8" ht="40.5" x14ac:dyDescent="0.25">
      <c r="A2" s="292" t="s">
        <v>96</v>
      </c>
      <c r="B2" s="152" t="s">
        <v>222</v>
      </c>
      <c r="C2" s="152" t="s">
        <v>67</v>
      </c>
      <c r="D2" s="152" t="s">
        <v>321</v>
      </c>
      <c r="E2" s="296" t="s">
        <v>322</v>
      </c>
      <c r="F2" s="299" t="s">
        <v>225</v>
      </c>
      <c r="G2" s="299" t="s">
        <v>323</v>
      </c>
      <c r="H2" s="302" t="s">
        <v>227</v>
      </c>
    </row>
    <row r="3" spans="1:8" ht="40.5" x14ac:dyDescent="0.25">
      <c r="A3" s="292"/>
      <c r="B3" s="289" t="s">
        <v>228</v>
      </c>
      <c r="C3" s="153" t="s">
        <v>71</v>
      </c>
      <c r="D3" s="153" t="s">
        <v>324</v>
      </c>
      <c r="E3" s="297"/>
      <c r="F3" s="300"/>
      <c r="G3" s="300"/>
      <c r="H3" s="303"/>
    </row>
    <row r="4" spans="1:8" ht="40.5" x14ac:dyDescent="0.25">
      <c r="A4" s="292"/>
      <c r="B4" s="293"/>
      <c r="C4" s="153" t="s">
        <v>72</v>
      </c>
      <c r="D4" s="153" t="s">
        <v>230</v>
      </c>
      <c r="E4" s="297"/>
      <c r="F4" s="300"/>
      <c r="G4" s="300"/>
      <c r="H4" s="303"/>
    </row>
    <row r="5" spans="1:8" ht="27" x14ac:dyDescent="0.25">
      <c r="A5" s="292"/>
      <c r="B5" s="152" t="s">
        <v>231</v>
      </c>
      <c r="C5" s="152" t="s">
        <v>9</v>
      </c>
      <c r="D5" s="152" t="s">
        <v>232</v>
      </c>
      <c r="E5" s="297"/>
      <c r="F5" s="300"/>
      <c r="G5" s="300"/>
      <c r="H5" s="303"/>
    </row>
    <row r="6" spans="1:8" ht="27" x14ac:dyDescent="0.25">
      <c r="A6" s="292"/>
      <c r="B6" s="294" t="s">
        <v>233</v>
      </c>
      <c r="C6" s="289" t="s">
        <v>234</v>
      </c>
      <c r="D6" s="152" t="s">
        <v>325</v>
      </c>
      <c r="E6" s="297"/>
      <c r="F6" s="300"/>
      <c r="G6" s="300"/>
      <c r="H6" s="303"/>
    </row>
    <row r="7" spans="1:8" ht="27" x14ac:dyDescent="0.25">
      <c r="A7" s="292"/>
      <c r="B7" s="294"/>
      <c r="C7" s="289"/>
      <c r="D7" s="153" t="s">
        <v>326</v>
      </c>
      <c r="E7" s="297"/>
      <c r="F7" s="300"/>
      <c r="G7" s="300"/>
      <c r="H7" s="303"/>
    </row>
    <row r="8" spans="1:8" ht="27" x14ac:dyDescent="0.25">
      <c r="A8" s="292"/>
      <c r="B8" s="294"/>
      <c r="C8" s="289"/>
      <c r="D8" s="154" t="s">
        <v>237</v>
      </c>
      <c r="E8" s="297"/>
      <c r="F8" s="300"/>
      <c r="G8" s="300"/>
      <c r="H8" s="303"/>
    </row>
    <row r="9" spans="1:8" ht="27" x14ac:dyDescent="0.25">
      <c r="A9" s="292" t="s">
        <v>97</v>
      </c>
      <c r="B9" s="152" t="s">
        <v>238</v>
      </c>
      <c r="C9" s="152" t="s">
        <v>15</v>
      </c>
      <c r="D9" s="152" t="s">
        <v>239</v>
      </c>
      <c r="E9" s="297"/>
      <c r="F9" s="300"/>
      <c r="G9" s="300"/>
      <c r="H9" s="303"/>
    </row>
    <row r="10" spans="1:8" ht="40.5" x14ac:dyDescent="0.25">
      <c r="A10" s="292"/>
      <c r="B10" s="153" t="s">
        <v>240</v>
      </c>
      <c r="C10" s="153" t="s">
        <v>78</v>
      </c>
      <c r="D10" s="153" t="s">
        <v>241</v>
      </c>
      <c r="E10" s="297"/>
      <c r="F10" s="300"/>
      <c r="G10" s="300"/>
      <c r="H10" s="303"/>
    </row>
    <row r="11" spans="1:8" ht="67.5" x14ac:dyDescent="0.25">
      <c r="A11" s="292"/>
      <c r="B11" s="155" t="s">
        <v>242</v>
      </c>
      <c r="C11" s="156" t="s">
        <v>26</v>
      </c>
      <c r="D11" s="152" t="s">
        <v>243</v>
      </c>
      <c r="E11" s="297"/>
      <c r="F11" s="300"/>
      <c r="G11" s="300"/>
      <c r="H11" s="303"/>
    </row>
    <row r="12" spans="1:8" x14ac:dyDescent="0.25">
      <c r="A12" s="292"/>
      <c r="B12" s="295" t="s">
        <v>244</v>
      </c>
      <c r="C12" s="295" t="s">
        <v>80</v>
      </c>
      <c r="D12" s="295" t="s">
        <v>245</v>
      </c>
      <c r="E12" s="297"/>
      <c r="F12" s="300"/>
      <c r="G12" s="300"/>
      <c r="H12" s="303"/>
    </row>
    <row r="13" spans="1:8" x14ac:dyDescent="0.25">
      <c r="A13" s="292"/>
      <c r="B13" s="295"/>
      <c r="C13" s="295"/>
      <c r="D13" s="295"/>
      <c r="E13" s="297"/>
      <c r="F13" s="300"/>
      <c r="G13" s="300"/>
      <c r="H13" s="303"/>
    </row>
    <row r="14" spans="1:8" ht="27" x14ac:dyDescent="0.25">
      <c r="A14" s="288" t="s">
        <v>98</v>
      </c>
      <c r="B14" s="152" t="s">
        <v>246</v>
      </c>
      <c r="C14" s="152" t="s">
        <v>35</v>
      </c>
      <c r="D14" s="152" t="s">
        <v>327</v>
      </c>
      <c r="E14" s="297"/>
      <c r="F14" s="300"/>
      <c r="G14" s="300"/>
      <c r="H14" s="303"/>
    </row>
    <row r="15" spans="1:8" ht="27" x14ac:dyDescent="0.25">
      <c r="A15" s="288"/>
      <c r="B15" s="289" t="s">
        <v>248</v>
      </c>
      <c r="C15" s="153" t="s">
        <v>61</v>
      </c>
      <c r="D15" s="153" t="s">
        <v>249</v>
      </c>
      <c r="E15" s="297"/>
      <c r="F15" s="300"/>
      <c r="G15" s="300"/>
      <c r="H15" s="303"/>
    </row>
    <row r="16" spans="1:8" ht="27" x14ac:dyDescent="0.25">
      <c r="A16" s="288"/>
      <c r="B16" s="289"/>
      <c r="C16" s="153" t="s">
        <v>62</v>
      </c>
      <c r="D16" s="153" t="s">
        <v>250</v>
      </c>
      <c r="E16" s="297"/>
      <c r="F16" s="300"/>
      <c r="G16" s="300"/>
      <c r="H16" s="303"/>
    </row>
    <row r="17" spans="1:8" ht="27" x14ac:dyDescent="0.25">
      <c r="A17" s="288"/>
      <c r="B17" s="289"/>
      <c r="C17" s="153" t="s">
        <v>64</v>
      </c>
      <c r="D17" s="153" t="s">
        <v>251</v>
      </c>
      <c r="E17" s="297"/>
      <c r="F17" s="300"/>
      <c r="G17" s="300"/>
      <c r="H17" s="303"/>
    </row>
    <row r="18" spans="1:8" ht="27" x14ac:dyDescent="0.25">
      <c r="A18" s="288"/>
      <c r="B18" s="152" t="s">
        <v>252</v>
      </c>
      <c r="C18" s="152" t="s">
        <v>41</v>
      </c>
      <c r="D18" s="157" t="s">
        <v>253</v>
      </c>
      <c r="E18" s="297"/>
      <c r="F18" s="300"/>
      <c r="G18" s="300"/>
      <c r="H18" s="303"/>
    </row>
    <row r="19" spans="1:8" ht="40.5" x14ac:dyDescent="0.25">
      <c r="A19" s="288"/>
      <c r="B19" s="155" t="s">
        <v>254</v>
      </c>
      <c r="C19" s="155" t="s">
        <v>255</v>
      </c>
      <c r="D19" s="155" t="s">
        <v>328</v>
      </c>
      <c r="E19" s="297"/>
      <c r="F19" s="300"/>
      <c r="G19" s="300"/>
      <c r="H19" s="303"/>
    </row>
    <row r="20" spans="1:8" x14ac:dyDescent="0.25">
      <c r="A20" s="290" t="s">
        <v>50</v>
      </c>
      <c r="B20" s="157" t="s">
        <v>195</v>
      </c>
      <c r="C20" s="291" t="s">
        <v>149</v>
      </c>
      <c r="D20" s="157" t="s">
        <v>196</v>
      </c>
      <c r="E20" s="297"/>
      <c r="F20" s="300"/>
      <c r="G20" s="300"/>
      <c r="H20" s="303"/>
    </row>
    <row r="21" spans="1:8" ht="27" x14ac:dyDescent="0.25">
      <c r="A21" s="290"/>
      <c r="B21" s="157" t="s">
        <v>211</v>
      </c>
      <c r="C21" s="291"/>
      <c r="D21" s="157" t="s">
        <v>212</v>
      </c>
      <c r="E21" s="297"/>
      <c r="F21" s="300"/>
      <c r="G21" s="300"/>
      <c r="H21" s="303"/>
    </row>
    <row r="22" spans="1:8" x14ac:dyDescent="0.25">
      <c r="A22" s="290"/>
      <c r="B22" s="157" t="s">
        <v>197</v>
      </c>
      <c r="C22" s="291"/>
      <c r="D22" s="157" t="s">
        <v>150</v>
      </c>
      <c r="E22" s="298"/>
      <c r="F22" s="301"/>
      <c r="G22" s="301"/>
      <c r="H22" s="304"/>
    </row>
  </sheetData>
  <mergeCells count="16">
    <mergeCell ref="E2:E22"/>
    <mergeCell ref="F2:F22"/>
    <mergeCell ref="G2:G22"/>
    <mergeCell ref="H2:H22"/>
    <mergeCell ref="C12:C13"/>
    <mergeCell ref="D12:D13"/>
    <mergeCell ref="A14:A19"/>
    <mergeCell ref="B15:B17"/>
    <mergeCell ref="A20:A22"/>
    <mergeCell ref="C20:C22"/>
    <mergeCell ref="A2:A8"/>
    <mergeCell ref="B3:B4"/>
    <mergeCell ref="B6:B8"/>
    <mergeCell ref="C6:C8"/>
    <mergeCell ref="A9:A13"/>
    <mergeCell ref="B12: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U40"/>
  <sheetViews>
    <sheetView topLeftCell="G1" zoomScale="70" zoomScaleNormal="70" workbookViewId="0">
      <pane ySplit="9" topLeftCell="A22" activePane="bottomLeft" state="frozen"/>
      <selection pane="bottomLeft" activeCell="O28" sqref="O28"/>
    </sheetView>
  </sheetViews>
  <sheetFormatPr baseColWidth="10" defaultColWidth="11" defaultRowHeight="17.25" x14ac:dyDescent="0.2"/>
  <cols>
    <col min="1" max="1" width="4" style="87" customWidth="1"/>
    <col min="2" max="2" width="24.625" style="87" customWidth="1"/>
    <col min="3" max="3" width="36.875" style="87" customWidth="1"/>
    <col min="4" max="4" width="34.5" style="63" customWidth="1"/>
    <col min="5" max="5" width="34.5" style="66" customWidth="1"/>
    <col min="6" max="6" width="25.125" style="63" customWidth="1"/>
    <col min="7" max="7" width="35.625" style="90" customWidth="1"/>
    <col min="8" max="8" width="29.125" style="90" customWidth="1"/>
    <col min="9" max="9" width="27.125" style="90" customWidth="1"/>
    <col min="10" max="10" width="23.375" style="87" customWidth="1"/>
    <col min="11" max="11" width="21.625" style="87" customWidth="1"/>
    <col min="12" max="12" width="19.75" style="87" customWidth="1"/>
    <col min="13" max="13" width="11" style="87"/>
    <col min="14" max="14" width="20.75" style="63" customWidth="1"/>
    <col min="15" max="15" width="9.625" style="89" customWidth="1"/>
    <col min="16" max="16" width="26" style="87" customWidth="1"/>
    <col min="17" max="17" width="9" style="87" customWidth="1"/>
    <col min="18" max="18" width="22.125" style="87" customWidth="1"/>
    <col min="19" max="19" width="8.375" style="87" customWidth="1"/>
    <col min="20" max="20" width="26" style="87" customWidth="1"/>
    <col min="21" max="16384" width="11" style="87"/>
  </cols>
  <sheetData>
    <row r="1" spans="2:21" hidden="1" x14ac:dyDescent="0.2">
      <c r="C1" s="64"/>
      <c r="D1" s="87"/>
      <c r="E1" s="88"/>
      <c r="F1" s="89"/>
      <c r="G1" s="88"/>
      <c r="H1" s="88"/>
      <c r="J1" s="91"/>
      <c r="K1" s="91"/>
    </row>
    <row r="2" spans="2:21" hidden="1" x14ac:dyDescent="0.2">
      <c r="C2" s="227" t="s">
        <v>66</v>
      </c>
      <c r="D2" s="227"/>
      <c r="E2" s="227"/>
      <c r="F2" s="227"/>
      <c r="G2" s="227"/>
      <c r="H2" s="227"/>
      <c r="I2" s="227"/>
      <c r="J2" s="227"/>
      <c r="K2" s="227"/>
      <c r="L2" s="227"/>
      <c r="M2" s="227"/>
    </row>
    <row r="3" spans="2:21" hidden="1" x14ac:dyDescent="0.2">
      <c r="C3" s="87" t="s">
        <v>104</v>
      </c>
      <c r="D3" s="87"/>
      <c r="E3" s="87"/>
      <c r="F3" s="87"/>
      <c r="G3" s="87"/>
      <c r="H3" s="87"/>
      <c r="I3" s="87"/>
    </row>
    <row r="4" spans="2:21" hidden="1" x14ac:dyDescent="0.2">
      <c r="D4" s="87"/>
      <c r="E4" s="88"/>
      <c r="F4" s="89"/>
      <c r="G4" s="88"/>
      <c r="H4" s="88"/>
      <c r="J4" s="91"/>
      <c r="K4" s="91"/>
    </row>
    <row r="5" spans="2:21" hidden="1" x14ac:dyDescent="0.2">
      <c r="C5" s="227" t="s">
        <v>271</v>
      </c>
      <c r="D5" s="227"/>
      <c r="E5" s="227"/>
      <c r="F5" s="227"/>
      <c r="G5" s="227"/>
      <c r="H5" s="227"/>
      <c r="I5" s="227"/>
      <c r="J5" s="227"/>
      <c r="K5" s="227"/>
      <c r="L5" s="227"/>
      <c r="M5" s="227"/>
    </row>
    <row r="6" spans="2:21" hidden="1" x14ac:dyDescent="0.2">
      <c r="C6" s="227" t="s">
        <v>105</v>
      </c>
      <c r="D6" s="227"/>
      <c r="E6" s="227"/>
      <c r="F6" s="227"/>
      <c r="G6" s="227"/>
      <c r="H6" s="227"/>
      <c r="I6" s="227"/>
      <c r="J6" s="227"/>
      <c r="K6" s="227"/>
      <c r="L6" s="227"/>
      <c r="M6" s="227"/>
    </row>
    <row r="7" spans="2:21" hidden="1" x14ac:dyDescent="0.2">
      <c r="C7" s="227" t="s">
        <v>106</v>
      </c>
      <c r="D7" s="227"/>
      <c r="E7" s="227"/>
      <c r="F7" s="227"/>
      <c r="G7" s="227"/>
      <c r="H7" s="227"/>
      <c r="I7" s="227"/>
      <c r="J7" s="227"/>
      <c r="K7" s="227"/>
      <c r="L7" s="227"/>
      <c r="M7" s="227"/>
    </row>
    <row r="8" spans="2:21" hidden="1" x14ac:dyDescent="0.2">
      <c r="B8" s="91"/>
      <c r="C8" s="91"/>
      <c r="F8" s="228"/>
      <c r="G8" s="91"/>
      <c r="H8" s="91"/>
      <c r="J8" s="91"/>
      <c r="K8" s="91"/>
    </row>
    <row r="9" spans="2:21" s="90" customFormat="1" ht="30" x14ac:dyDescent="0.2">
      <c r="B9" s="61" t="s">
        <v>281</v>
      </c>
      <c r="C9" s="61" t="s">
        <v>282</v>
      </c>
      <c r="D9" s="230" t="s">
        <v>283</v>
      </c>
      <c r="E9" s="61" t="s">
        <v>284</v>
      </c>
      <c r="F9" s="61" t="s">
        <v>285</v>
      </c>
      <c r="G9" s="61" t="s">
        <v>286</v>
      </c>
      <c r="H9" s="62" t="s">
        <v>287</v>
      </c>
      <c r="I9" s="61" t="s">
        <v>288</v>
      </c>
      <c r="J9" s="61" t="s">
        <v>289</v>
      </c>
      <c r="K9" s="61" t="s">
        <v>290</v>
      </c>
      <c r="L9" s="61" t="s">
        <v>291</v>
      </c>
      <c r="M9" s="61" t="s">
        <v>262</v>
      </c>
      <c r="N9" s="61" t="s">
        <v>292</v>
      </c>
      <c r="O9" s="61" t="s">
        <v>262</v>
      </c>
      <c r="P9" s="61" t="s">
        <v>293</v>
      </c>
      <c r="Q9" s="61" t="s">
        <v>262</v>
      </c>
      <c r="R9" s="61" t="s">
        <v>296</v>
      </c>
      <c r="S9" s="61" t="s">
        <v>262</v>
      </c>
      <c r="T9" s="61" t="s">
        <v>330</v>
      </c>
      <c r="U9" s="61" t="s">
        <v>262</v>
      </c>
    </row>
    <row r="10" spans="2:21" ht="76.5" customHeight="1" x14ac:dyDescent="0.2">
      <c r="B10" s="307" t="s">
        <v>96</v>
      </c>
      <c r="C10" s="313" t="s">
        <v>257</v>
      </c>
      <c r="D10" s="231" t="s">
        <v>67</v>
      </c>
      <c r="E10" s="224" t="s">
        <v>215</v>
      </c>
      <c r="F10" s="308" t="s">
        <v>30</v>
      </c>
      <c r="G10" s="92" t="s">
        <v>259</v>
      </c>
      <c r="H10" s="93" t="s">
        <v>214</v>
      </c>
      <c r="I10" s="172" t="s">
        <v>8</v>
      </c>
      <c r="J10" s="92" t="s">
        <v>300</v>
      </c>
      <c r="K10" s="310" t="s">
        <v>750</v>
      </c>
      <c r="L10" s="175"/>
      <c r="M10" s="80">
        <v>0</v>
      </c>
      <c r="N10" s="73" t="s">
        <v>762</v>
      </c>
      <c r="O10" s="146" t="s">
        <v>763</v>
      </c>
      <c r="P10" s="114"/>
      <c r="Q10" s="114"/>
      <c r="R10" s="114"/>
      <c r="S10" s="114"/>
      <c r="T10" s="114"/>
      <c r="U10" s="114"/>
    </row>
    <row r="11" spans="2:21" ht="73.5" customHeight="1" x14ac:dyDescent="0.2">
      <c r="B11" s="307"/>
      <c r="C11" s="313"/>
      <c r="D11" s="231" t="s">
        <v>68</v>
      </c>
      <c r="E11" s="224" t="s">
        <v>329</v>
      </c>
      <c r="F11" s="308"/>
      <c r="G11" s="92" t="s">
        <v>259</v>
      </c>
      <c r="H11" s="93" t="s">
        <v>216</v>
      </c>
      <c r="I11" s="172" t="s">
        <v>217</v>
      </c>
      <c r="J11" s="92" t="s">
        <v>300</v>
      </c>
      <c r="K11" s="310"/>
      <c r="L11" s="175"/>
      <c r="M11" s="80">
        <v>0</v>
      </c>
      <c r="N11" s="73" t="s">
        <v>764</v>
      </c>
      <c r="O11" s="146">
        <v>0.17</v>
      </c>
      <c r="P11" s="114"/>
      <c r="Q11" s="114"/>
      <c r="R11" s="114"/>
      <c r="S11" s="114"/>
      <c r="T11" s="114"/>
      <c r="U11" s="114"/>
    </row>
    <row r="12" spans="2:21" ht="72.75" customHeight="1" x14ac:dyDescent="0.2">
      <c r="B12" s="307"/>
      <c r="C12" s="313"/>
      <c r="D12" s="231" t="s">
        <v>69</v>
      </c>
      <c r="E12" s="224" t="s">
        <v>314</v>
      </c>
      <c r="F12" s="308"/>
      <c r="G12" s="92" t="s">
        <v>259</v>
      </c>
      <c r="H12" s="93" t="s">
        <v>214</v>
      </c>
      <c r="I12" s="172" t="s">
        <v>11</v>
      </c>
      <c r="J12" s="92" t="s">
        <v>300</v>
      </c>
      <c r="K12" s="310"/>
      <c r="L12" s="175"/>
      <c r="M12" s="80">
        <v>0</v>
      </c>
      <c r="N12" s="73" t="s">
        <v>765</v>
      </c>
      <c r="O12" s="146" t="s">
        <v>763</v>
      </c>
      <c r="P12" s="114"/>
      <c r="Q12" s="114"/>
      <c r="R12" s="114"/>
      <c r="S12" s="114"/>
      <c r="T12" s="114"/>
      <c r="U12" s="114"/>
    </row>
    <row r="13" spans="2:21" ht="81" customHeight="1" x14ac:dyDescent="0.2">
      <c r="B13" s="307"/>
      <c r="C13" s="313"/>
      <c r="D13" s="232" t="s">
        <v>70</v>
      </c>
      <c r="E13" s="224" t="s">
        <v>258</v>
      </c>
      <c r="F13" s="308"/>
      <c r="G13" s="92" t="s">
        <v>259</v>
      </c>
      <c r="H13" s="93" t="s">
        <v>214</v>
      </c>
      <c r="I13" s="172" t="s">
        <v>13</v>
      </c>
      <c r="J13" s="92" t="s">
        <v>300</v>
      </c>
      <c r="K13" s="310"/>
      <c r="L13" s="175"/>
      <c r="M13" s="80">
        <v>0</v>
      </c>
      <c r="N13" s="73"/>
      <c r="O13" s="146">
        <v>0</v>
      </c>
      <c r="P13" s="114"/>
      <c r="Q13" s="114"/>
      <c r="R13" s="114"/>
      <c r="S13" s="114"/>
      <c r="T13" s="114"/>
      <c r="U13" s="114"/>
    </row>
    <row r="14" spans="2:21" ht="78" customHeight="1" x14ac:dyDescent="0.2">
      <c r="B14" s="307"/>
      <c r="C14" s="311" t="s">
        <v>278</v>
      </c>
      <c r="D14" s="233" t="s">
        <v>71</v>
      </c>
      <c r="E14" s="225" t="s">
        <v>315</v>
      </c>
      <c r="F14" s="309" t="s">
        <v>30</v>
      </c>
      <c r="G14" s="95" t="s">
        <v>259</v>
      </c>
      <c r="H14" s="174" t="s">
        <v>214</v>
      </c>
      <c r="I14" s="173" t="s">
        <v>57</v>
      </c>
      <c r="J14" s="95" t="s">
        <v>301</v>
      </c>
      <c r="K14" s="312" t="s">
        <v>750</v>
      </c>
      <c r="L14" s="170" t="s">
        <v>744</v>
      </c>
      <c r="M14" s="107">
        <v>1</v>
      </c>
      <c r="N14" s="170"/>
      <c r="O14" s="167"/>
      <c r="P14" s="168"/>
      <c r="Q14" s="168"/>
      <c r="R14" s="168"/>
      <c r="S14" s="168"/>
      <c r="T14" s="168"/>
      <c r="U14" s="168"/>
    </row>
    <row r="15" spans="2:21" ht="95.25" customHeight="1" x14ac:dyDescent="0.2">
      <c r="B15" s="307"/>
      <c r="C15" s="311"/>
      <c r="D15" s="233" t="s">
        <v>72</v>
      </c>
      <c r="E15" s="225" t="s">
        <v>745</v>
      </c>
      <c r="F15" s="309"/>
      <c r="G15" s="95" t="s">
        <v>259</v>
      </c>
      <c r="H15" s="174" t="s">
        <v>218</v>
      </c>
      <c r="I15" s="173" t="s">
        <v>29</v>
      </c>
      <c r="J15" s="95" t="s">
        <v>302</v>
      </c>
      <c r="K15" s="312"/>
      <c r="L15" s="170"/>
      <c r="M15" s="107">
        <v>0</v>
      </c>
      <c r="N15" s="78" t="s">
        <v>767</v>
      </c>
      <c r="O15" s="167" t="s">
        <v>766</v>
      </c>
      <c r="P15" s="168"/>
      <c r="Q15" s="168"/>
      <c r="R15" s="168"/>
      <c r="S15" s="168"/>
      <c r="T15" s="168"/>
      <c r="U15" s="168"/>
    </row>
    <row r="16" spans="2:21" ht="129.75" customHeight="1" x14ac:dyDescent="0.2">
      <c r="B16" s="307"/>
      <c r="C16" s="311"/>
      <c r="D16" s="233" t="s">
        <v>73</v>
      </c>
      <c r="E16" s="225" t="s">
        <v>316</v>
      </c>
      <c r="F16" s="309"/>
      <c r="G16" s="95" t="s">
        <v>259</v>
      </c>
      <c r="H16" s="174" t="s">
        <v>214</v>
      </c>
      <c r="I16" s="173" t="s">
        <v>12</v>
      </c>
      <c r="J16" s="95" t="s">
        <v>300</v>
      </c>
      <c r="K16" s="312"/>
      <c r="L16" s="170"/>
      <c r="M16" s="107">
        <v>0</v>
      </c>
      <c r="N16" s="78" t="s">
        <v>768</v>
      </c>
      <c r="O16" s="167">
        <v>0.6</v>
      </c>
      <c r="P16" s="168"/>
      <c r="Q16" s="168"/>
      <c r="R16" s="168"/>
      <c r="S16" s="168"/>
      <c r="T16" s="168"/>
      <c r="U16" s="168"/>
    </row>
    <row r="17" spans="2:21" ht="90.75" customHeight="1" x14ac:dyDescent="0.2">
      <c r="B17" s="307"/>
      <c r="C17" s="214" t="s">
        <v>279</v>
      </c>
      <c r="D17" s="232" t="s">
        <v>260</v>
      </c>
      <c r="E17" s="226" t="s">
        <v>404</v>
      </c>
      <c r="F17" s="215" t="s">
        <v>33</v>
      </c>
      <c r="G17" s="216" t="s">
        <v>259</v>
      </c>
      <c r="H17" s="94" t="s">
        <v>261</v>
      </c>
      <c r="I17" s="215" t="s">
        <v>32</v>
      </c>
      <c r="J17" s="216" t="s">
        <v>303</v>
      </c>
      <c r="K17" s="217" t="s">
        <v>750</v>
      </c>
      <c r="L17" s="218"/>
      <c r="M17" s="219">
        <v>0.25</v>
      </c>
      <c r="N17" s="218" t="s">
        <v>769</v>
      </c>
      <c r="O17" s="147">
        <v>0.5</v>
      </c>
      <c r="P17" s="114"/>
      <c r="Q17" s="114"/>
      <c r="R17" s="114"/>
      <c r="S17" s="114"/>
      <c r="T17" s="114"/>
      <c r="U17" s="114"/>
    </row>
    <row r="18" spans="2:21" ht="177.75" customHeight="1" x14ac:dyDescent="0.2">
      <c r="B18" s="307"/>
      <c r="C18" s="314" t="s">
        <v>74</v>
      </c>
      <c r="D18" s="255" t="s">
        <v>747</v>
      </c>
      <c r="E18" s="78" t="s">
        <v>751</v>
      </c>
      <c r="F18" s="252" t="s">
        <v>221</v>
      </c>
      <c r="G18" s="78" t="s">
        <v>220</v>
      </c>
      <c r="H18" s="78" t="s">
        <v>746</v>
      </c>
      <c r="I18" s="78" t="s">
        <v>752</v>
      </c>
      <c r="J18" s="252" t="s">
        <v>303</v>
      </c>
      <c r="K18" s="168" t="s">
        <v>34</v>
      </c>
      <c r="L18" s="170"/>
      <c r="M18" s="107">
        <v>1</v>
      </c>
      <c r="N18" s="78"/>
      <c r="O18" s="167">
        <v>1</v>
      </c>
      <c r="P18" s="168"/>
      <c r="Q18" s="168"/>
      <c r="R18" s="168"/>
      <c r="S18" s="168"/>
      <c r="T18" s="168"/>
      <c r="U18" s="168"/>
    </row>
    <row r="19" spans="2:21" ht="207" customHeight="1" x14ac:dyDescent="0.2">
      <c r="B19" s="307"/>
      <c r="C19" s="314"/>
      <c r="D19" s="255"/>
      <c r="E19" s="78" t="s">
        <v>398</v>
      </c>
      <c r="F19" s="252" t="s">
        <v>221</v>
      </c>
      <c r="G19" s="78" t="s">
        <v>220</v>
      </c>
      <c r="H19" s="78" t="s">
        <v>399</v>
      </c>
      <c r="I19" s="78" t="s">
        <v>400</v>
      </c>
      <c r="J19" s="252" t="s">
        <v>303</v>
      </c>
      <c r="K19" s="168" t="s">
        <v>34</v>
      </c>
      <c r="L19" s="170"/>
      <c r="M19" s="254">
        <v>0</v>
      </c>
      <c r="N19" s="78" t="s">
        <v>783</v>
      </c>
      <c r="O19" s="167">
        <v>0.8</v>
      </c>
      <c r="P19" s="168"/>
      <c r="Q19" s="168"/>
      <c r="R19" s="168"/>
      <c r="S19" s="168"/>
      <c r="T19" s="168"/>
      <c r="U19" s="168"/>
    </row>
    <row r="20" spans="2:21" ht="173.25" customHeight="1" x14ac:dyDescent="0.2">
      <c r="B20" s="307"/>
      <c r="C20" s="305" t="s">
        <v>219</v>
      </c>
      <c r="D20" s="314"/>
      <c r="E20" s="73" t="s">
        <v>407</v>
      </c>
      <c r="F20" s="250" t="s">
        <v>221</v>
      </c>
      <c r="G20" s="250" t="s">
        <v>220</v>
      </c>
      <c r="H20" s="250" t="s">
        <v>401</v>
      </c>
      <c r="I20" s="250" t="s">
        <v>409</v>
      </c>
      <c r="J20" s="220" t="s">
        <v>303</v>
      </c>
      <c r="K20" s="251" t="s">
        <v>34</v>
      </c>
      <c r="L20" s="221" t="s">
        <v>753</v>
      </c>
      <c r="M20" s="222">
        <v>0.5</v>
      </c>
      <c r="N20" s="223" t="s">
        <v>782</v>
      </c>
      <c r="O20" s="146">
        <v>0.7</v>
      </c>
      <c r="P20" s="114"/>
      <c r="Q20" s="114"/>
      <c r="R20" s="114"/>
      <c r="S20" s="114"/>
      <c r="T20" s="114"/>
      <c r="U20" s="114"/>
    </row>
    <row r="21" spans="2:21" ht="162.75" customHeight="1" x14ac:dyDescent="0.2">
      <c r="B21" s="307"/>
      <c r="C21" s="305"/>
      <c r="D21" s="314"/>
      <c r="E21" s="73" t="s">
        <v>405</v>
      </c>
      <c r="F21" s="250" t="s">
        <v>221</v>
      </c>
      <c r="G21" s="250" t="s">
        <v>220</v>
      </c>
      <c r="H21" s="250" t="s">
        <v>402</v>
      </c>
      <c r="I21" s="250" t="s">
        <v>410</v>
      </c>
      <c r="J21" s="96" t="s">
        <v>303</v>
      </c>
      <c r="K21" s="251" t="s">
        <v>34</v>
      </c>
      <c r="L21" s="175" t="s">
        <v>748</v>
      </c>
      <c r="M21" s="80">
        <v>0.5</v>
      </c>
      <c r="N21" s="73" t="s">
        <v>770</v>
      </c>
      <c r="O21" s="146">
        <v>0.6</v>
      </c>
      <c r="P21" s="114"/>
      <c r="Q21" s="114"/>
      <c r="R21" s="114"/>
      <c r="S21" s="114"/>
      <c r="T21" s="114"/>
      <c r="U21" s="114"/>
    </row>
    <row r="22" spans="2:21" ht="184.5" customHeight="1" x14ac:dyDescent="0.2">
      <c r="B22" s="307"/>
      <c r="C22" s="306"/>
      <c r="D22" s="249"/>
      <c r="E22" s="73" t="s">
        <v>406</v>
      </c>
      <c r="F22" s="250" t="s">
        <v>221</v>
      </c>
      <c r="G22" s="250" t="s">
        <v>220</v>
      </c>
      <c r="H22" s="250" t="s">
        <v>403</v>
      </c>
      <c r="I22" s="250" t="s">
        <v>408</v>
      </c>
      <c r="J22" s="250" t="s">
        <v>303</v>
      </c>
      <c r="K22" s="251" t="s">
        <v>34</v>
      </c>
      <c r="L22" s="175" t="s">
        <v>749</v>
      </c>
      <c r="M22" s="80">
        <v>0.5</v>
      </c>
      <c r="N22" s="73" t="s">
        <v>771</v>
      </c>
      <c r="O22" s="146">
        <v>0.75</v>
      </c>
      <c r="P22" s="114"/>
      <c r="Q22" s="114"/>
      <c r="R22" s="114"/>
      <c r="S22" s="114"/>
      <c r="T22" s="114"/>
      <c r="U22" s="114"/>
    </row>
    <row r="23" spans="2:21" hidden="1" x14ac:dyDescent="0.2">
      <c r="B23" s="97"/>
      <c r="C23" s="98"/>
      <c r="D23" s="86"/>
      <c r="E23" s="99"/>
      <c r="F23" s="86"/>
      <c r="L23" s="164"/>
      <c r="M23" s="165">
        <f>SUM(M10:M22)</f>
        <v>3.75</v>
      </c>
    </row>
    <row r="24" spans="2:21" ht="75" hidden="1" customHeight="1" x14ac:dyDescent="0.2">
      <c r="L24" s="84"/>
      <c r="M24" s="85">
        <f>M23/11</f>
        <v>0.34090909090909088</v>
      </c>
    </row>
    <row r="25" spans="2:21" ht="31.5" customHeight="1" x14ac:dyDescent="0.2">
      <c r="B25" s="227" t="s">
        <v>294</v>
      </c>
      <c r="C25" s="229"/>
      <c r="D25" s="229"/>
      <c r="E25" s="229"/>
      <c r="F25" s="229"/>
      <c r="G25" s="229"/>
      <c r="H25" s="229"/>
      <c r="I25" s="229"/>
      <c r="J25" s="229"/>
      <c r="K25" s="229"/>
      <c r="L25" s="229"/>
      <c r="M25" s="129">
        <f>AVERAGE(M10:M24)</f>
        <v>0.52272727272727271</v>
      </c>
      <c r="O25" s="129">
        <f>AVERAGE(O10:O24)</f>
        <v>0.56888888888888889</v>
      </c>
      <c r="Q25" s="129" t="e">
        <f>AVERAGE(Q10:Q24)</f>
        <v>#DIV/0!</v>
      </c>
      <c r="S25" s="129" t="e">
        <f>AVERAGE(S10:S24)</f>
        <v>#DIV/0!</v>
      </c>
    </row>
    <row r="26" spans="2:21" x14ac:dyDescent="0.2">
      <c r="B26" s="87" t="s">
        <v>295</v>
      </c>
      <c r="L26" s="84"/>
      <c r="M26" s="84"/>
    </row>
    <row r="27" spans="2:21" x14ac:dyDescent="0.2">
      <c r="L27" s="84"/>
      <c r="M27" s="84"/>
    </row>
    <row r="28" spans="2:21" x14ac:dyDescent="0.2">
      <c r="L28" s="84"/>
      <c r="M28" s="84"/>
    </row>
    <row r="29" spans="2:21" x14ac:dyDescent="0.2">
      <c r="L29" s="84"/>
      <c r="M29" s="84"/>
    </row>
    <row r="30" spans="2:21" x14ac:dyDescent="0.2">
      <c r="L30" s="84"/>
      <c r="M30" s="84"/>
    </row>
    <row r="31" spans="2:21" x14ac:dyDescent="0.2">
      <c r="L31" s="84"/>
      <c r="M31" s="84"/>
    </row>
    <row r="32" spans="2:21" x14ac:dyDescent="0.2">
      <c r="L32" s="84"/>
      <c r="M32" s="84"/>
    </row>
    <row r="33" spans="12:13" x14ac:dyDescent="0.2">
      <c r="L33" s="84"/>
      <c r="M33" s="84"/>
    </row>
    <row r="34" spans="12:13" x14ac:dyDescent="0.2">
      <c r="L34" s="84"/>
      <c r="M34" s="84"/>
    </row>
    <row r="35" spans="12:13" x14ac:dyDescent="0.2">
      <c r="L35" s="84"/>
      <c r="M35" s="84"/>
    </row>
    <row r="36" spans="12:13" x14ac:dyDescent="0.2">
      <c r="L36" s="84"/>
      <c r="M36" s="84"/>
    </row>
    <row r="37" spans="12:13" x14ac:dyDescent="0.2">
      <c r="L37" s="84"/>
      <c r="M37" s="84"/>
    </row>
    <row r="38" spans="12:13" x14ac:dyDescent="0.2">
      <c r="L38" s="84"/>
      <c r="M38" s="84"/>
    </row>
    <row r="39" spans="12:13" x14ac:dyDescent="0.2">
      <c r="L39" s="84"/>
      <c r="M39" s="84"/>
    </row>
    <row r="40" spans="12:13" x14ac:dyDescent="0.2">
      <c r="L40" s="84"/>
      <c r="M40" s="84"/>
    </row>
  </sheetData>
  <mergeCells count="10">
    <mergeCell ref="C20:C22"/>
    <mergeCell ref="B10:B22"/>
    <mergeCell ref="F10:F13"/>
    <mergeCell ref="F14:F16"/>
    <mergeCell ref="K10:K13"/>
    <mergeCell ref="C14:C16"/>
    <mergeCell ref="K14:K16"/>
    <mergeCell ref="C10:C13"/>
    <mergeCell ref="C18:C19"/>
    <mergeCell ref="D20:D21"/>
  </mergeCells>
  <phoneticPr fontId="14" type="noConversion"/>
  <pageMargins left="0.70866141732283505" right="0.70866141732283505" top="0.74803149606299202" bottom="0.74803149606299202" header="0.31496062992126" footer="0.31496062992126"/>
  <pageSetup paperSize="14"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52"/>
  <sheetViews>
    <sheetView topLeftCell="F1" zoomScale="70" zoomScaleNormal="70" workbookViewId="0">
      <pane ySplit="9" topLeftCell="A16" activePane="bottomLeft" state="frozen"/>
      <selection pane="bottomLeft" activeCell="O17" sqref="O17"/>
    </sheetView>
  </sheetViews>
  <sheetFormatPr baseColWidth="10" defaultColWidth="11" defaultRowHeight="17.25" x14ac:dyDescent="0.2"/>
  <cols>
    <col min="1" max="1" width="4" style="63" customWidth="1"/>
    <col min="2" max="2" width="21.875" style="63" customWidth="1"/>
    <col min="3" max="3" width="40.625" style="63" customWidth="1"/>
    <col min="4" max="4" width="34.25" style="63" customWidth="1"/>
    <col min="5" max="5" width="29.875" style="63" customWidth="1"/>
    <col min="6" max="6" width="34.875" style="63" customWidth="1"/>
    <col min="7" max="7" width="16.625" style="66" customWidth="1"/>
    <col min="8" max="8" width="26" style="66" customWidth="1"/>
    <col min="9" max="9" width="26.75" style="66" customWidth="1"/>
    <col min="10" max="10" width="24.5" style="66" customWidth="1"/>
    <col min="11" max="11" width="21.375" style="66" customWidth="1"/>
    <col min="12" max="12" width="20.625" style="66" customWidth="1"/>
    <col min="13" max="13" width="9.625" style="63" customWidth="1"/>
    <col min="14" max="14" width="24.125" style="63" customWidth="1"/>
    <col min="15" max="15" width="9.25" style="63" customWidth="1"/>
    <col min="16" max="16" width="22.375" style="63" customWidth="1"/>
    <col min="17" max="17" width="11" style="63"/>
    <col min="18" max="18" width="29.75" style="63" customWidth="1"/>
    <col min="19" max="19" width="8.75" style="63" customWidth="1"/>
    <col min="20" max="20" width="25.5" style="63" customWidth="1"/>
    <col min="21" max="16384" width="11" style="63"/>
  </cols>
  <sheetData>
    <row r="1" spans="1:21" x14ac:dyDescent="0.2">
      <c r="C1" s="64"/>
      <c r="D1" s="64"/>
      <c r="E1" s="64"/>
      <c r="F1" s="65"/>
    </row>
    <row r="2" spans="1:21" ht="18" hidden="1" customHeight="1" x14ac:dyDescent="0.2">
      <c r="C2" s="121" t="s">
        <v>66</v>
      </c>
      <c r="D2" s="121"/>
      <c r="E2" s="121"/>
      <c r="F2" s="121"/>
      <c r="G2" s="121"/>
      <c r="H2" s="121"/>
      <c r="I2" s="121"/>
      <c r="J2" s="121"/>
      <c r="K2" s="121"/>
      <c r="L2" s="121"/>
    </row>
    <row r="3" spans="1:21" ht="18" hidden="1" x14ac:dyDescent="0.2">
      <c r="C3" s="67" t="s">
        <v>104</v>
      </c>
      <c r="D3" s="67"/>
      <c r="E3" s="67"/>
      <c r="F3" s="67"/>
      <c r="G3" s="67"/>
      <c r="I3" s="67"/>
      <c r="J3" s="67"/>
      <c r="K3" s="67"/>
      <c r="L3" s="67"/>
    </row>
    <row r="4" spans="1:21" ht="18" hidden="1" x14ac:dyDescent="0.2">
      <c r="C4" s="67"/>
      <c r="D4" s="68"/>
      <c r="E4" s="68"/>
      <c r="F4" s="69"/>
      <c r="G4" s="116"/>
      <c r="H4" s="116"/>
      <c r="I4" s="116"/>
      <c r="J4" s="116"/>
      <c r="K4" s="116"/>
      <c r="L4" s="116"/>
    </row>
    <row r="5" spans="1:21" ht="18" hidden="1" x14ac:dyDescent="0.2">
      <c r="A5" s="67"/>
      <c r="C5" s="120" t="s">
        <v>270</v>
      </c>
      <c r="D5" s="120"/>
      <c r="E5" s="120"/>
      <c r="F5" s="120"/>
      <c r="G5" s="120"/>
      <c r="H5" s="120"/>
      <c r="I5" s="120"/>
      <c r="J5" s="120"/>
      <c r="K5" s="120"/>
      <c r="L5" s="120"/>
    </row>
    <row r="6" spans="1:21" ht="18" hidden="1" customHeight="1" x14ac:dyDescent="0.25">
      <c r="C6" s="122" t="s">
        <v>105</v>
      </c>
      <c r="D6" s="122"/>
      <c r="E6" s="122"/>
      <c r="F6" s="122"/>
      <c r="G6" s="122"/>
      <c r="H6" s="122"/>
      <c r="I6" s="122"/>
      <c r="J6" s="122"/>
      <c r="K6" s="122"/>
      <c r="L6" s="122"/>
    </row>
    <row r="7" spans="1:21" ht="18" hidden="1" x14ac:dyDescent="0.25">
      <c r="C7" s="122" t="s">
        <v>106</v>
      </c>
      <c r="D7" s="122"/>
      <c r="E7" s="122"/>
      <c r="F7" s="122"/>
      <c r="G7" s="122"/>
      <c r="H7" s="122"/>
      <c r="I7" s="122"/>
      <c r="J7" s="122"/>
      <c r="K7" s="122"/>
      <c r="L7" s="122"/>
    </row>
    <row r="8" spans="1:21" ht="18" x14ac:dyDescent="0.25">
      <c r="B8" s="70"/>
      <c r="C8" s="70"/>
      <c r="D8" s="70"/>
      <c r="E8" s="70"/>
      <c r="F8" s="70"/>
      <c r="G8" s="70"/>
      <c r="H8" s="70"/>
      <c r="I8" s="70"/>
      <c r="J8" s="70"/>
      <c r="K8" s="70"/>
      <c r="L8" s="70"/>
    </row>
    <row r="9" spans="1:21" ht="36.75" customHeight="1" x14ac:dyDescent="0.2">
      <c r="B9" s="61" t="s">
        <v>281</v>
      </c>
      <c r="C9" s="61" t="s">
        <v>282</v>
      </c>
      <c r="D9" s="61" t="s">
        <v>283</v>
      </c>
      <c r="E9" s="61" t="s">
        <v>284</v>
      </c>
      <c r="F9" s="61" t="s">
        <v>285</v>
      </c>
      <c r="G9" s="61" t="s">
        <v>286</v>
      </c>
      <c r="H9" s="62" t="s">
        <v>287</v>
      </c>
      <c r="I9" s="61" t="s">
        <v>288</v>
      </c>
      <c r="J9" s="61" t="s">
        <v>289</v>
      </c>
      <c r="K9" s="61" t="s">
        <v>290</v>
      </c>
      <c r="L9" s="61" t="s">
        <v>291</v>
      </c>
      <c r="M9" s="61" t="s">
        <v>262</v>
      </c>
      <c r="N9" s="61" t="s">
        <v>292</v>
      </c>
      <c r="O9" s="61" t="s">
        <v>262</v>
      </c>
      <c r="P9" s="61" t="s">
        <v>293</v>
      </c>
      <c r="Q9" s="61" t="s">
        <v>262</v>
      </c>
      <c r="R9" s="61" t="s">
        <v>296</v>
      </c>
      <c r="S9" s="61" t="s">
        <v>262</v>
      </c>
      <c r="T9" s="61" t="s">
        <v>330</v>
      </c>
      <c r="U9" s="61" t="s">
        <v>262</v>
      </c>
    </row>
    <row r="10" spans="1:21" ht="120.75" x14ac:dyDescent="0.2">
      <c r="B10" s="317" t="s">
        <v>97</v>
      </c>
      <c r="C10" s="71" t="s">
        <v>92</v>
      </c>
      <c r="D10" s="71" t="s">
        <v>15</v>
      </c>
      <c r="E10" s="72" t="s">
        <v>157</v>
      </c>
      <c r="F10" s="73" t="s">
        <v>20</v>
      </c>
      <c r="G10" s="72" t="s">
        <v>156</v>
      </c>
      <c r="H10" s="74" t="s">
        <v>158</v>
      </c>
      <c r="I10" s="72" t="s">
        <v>16</v>
      </c>
      <c r="J10" s="72" t="s">
        <v>304</v>
      </c>
      <c r="K10" s="72" t="s">
        <v>750</v>
      </c>
      <c r="L10" s="145"/>
      <c r="M10" s="80">
        <v>0.25</v>
      </c>
      <c r="N10" s="73" t="s">
        <v>772</v>
      </c>
      <c r="O10" s="146">
        <v>0.5</v>
      </c>
      <c r="P10" s="114"/>
      <c r="Q10" s="114"/>
      <c r="R10" s="114"/>
      <c r="S10" s="114"/>
      <c r="T10" s="73"/>
      <c r="U10" s="73"/>
    </row>
    <row r="11" spans="1:21" ht="61.5" customHeight="1" x14ac:dyDescent="0.2">
      <c r="B11" s="317"/>
      <c r="C11" s="315" t="s">
        <v>77</v>
      </c>
      <c r="D11" s="160" t="s">
        <v>78</v>
      </c>
      <c r="E11" s="158" t="s">
        <v>160</v>
      </c>
      <c r="F11" s="78" t="s">
        <v>28</v>
      </c>
      <c r="G11" s="158" t="s">
        <v>159</v>
      </c>
      <c r="H11" s="158" t="s">
        <v>166</v>
      </c>
      <c r="I11" s="158" t="s">
        <v>31</v>
      </c>
      <c r="J11" s="158" t="s">
        <v>304</v>
      </c>
      <c r="K11" s="158" t="s">
        <v>750</v>
      </c>
      <c r="L11" s="158"/>
      <c r="M11" s="107">
        <v>0.25</v>
      </c>
      <c r="N11" s="78" t="s">
        <v>773</v>
      </c>
      <c r="O11" s="167">
        <v>0.5</v>
      </c>
      <c r="P11" s="168"/>
      <c r="Q11" s="168"/>
      <c r="R11" s="168"/>
      <c r="S11" s="168"/>
      <c r="T11" s="78"/>
      <c r="U11" s="78"/>
    </row>
    <row r="12" spans="1:21" ht="120.75" x14ac:dyDescent="0.2">
      <c r="B12" s="317"/>
      <c r="C12" s="315"/>
      <c r="D12" s="160" t="s">
        <v>18</v>
      </c>
      <c r="E12" s="158" t="s">
        <v>162</v>
      </c>
      <c r="F12" s="78" t="s">
        <v>20</v>
      </c>
      <c r="G12" s="158" t="s">
        <v>161</v>
      </c>
      <c r="H12" s="158" t="s">
        <v>167</v>
      </c>
      <c r="I12" s="158" t="s">
        <v>17</v>
      </c>
      <c r="J12" s="158" t="s">
        <v>304</v>
      </c>
      <c r="K12" s="158" t="s">
        <v>34</v>
      </c>
      <c r="L12" s="158"/>
      <c r="M12" s="107">
        <v>0.25</v>
      </c>
      <c r="N12" s="78"/>
      <c r="O12" s="167">
        <v>0.5</v>
      </c>
      <c r="P12" s="168"/>
      <c r="Q12" s="168"/>
      <c r="R12" s="168"/>
      <c r="S12" s="168"/>
      <c r="T12" s="78"/>
      <c r="U12" s="78"/>
    </row>
    <row r="13" spans="1:21" ht="120.75" x14ac:dyDescent="0.2">
      <c r="B13" s="317"/>
      <c r="C13" s="316" t="s">
        <v>79</v>
      </c>
      <c r="D13" s="71" t="s">
        <v>168</v>
      </c>
      <c r="E13" s="72" t="s">
        <v>169</v>
      </c>
      <c r="F13" s="73" t="s">
        <v>21</v>
      </c>
      <c r="G13" s="72" t="s">
        <v>161</v>
      </c>
      <c r="H13" s="72" t="s">
        <v>170</v>
      </c>
      <c r="I13" s="72" t="s">
        <v>14</v>
      </c>
      <c r="J13" s="72" t="s">
        <v>305</v>
      </c>
      <c r="K13" s="72" t="s">
        <v>227</v>
      </c>
      <c r="L13" s="145"/>
      <c r="M13" s="80">
        <v>0</v>
      </c>
      <c r="N13" s="73" t="s">
        <v>774</v>
      </c>
      <c r="O13" s="146">
        <v>1</v>
      </c>
      <c r="P13" s="114"/>
      <c r="Q13" s="114"/>
      <c r="R13" s="114"/>
      <c r="S13" s="114"/>
      <c r="T13" s="73"/>
      <c r="U13" s="73"/>
    </row>
    <row r="14" spans="1:21" ht="69" x14ac:dyDescent="0.2">
      <c r="B14" s="317"/>
      <c r="C14" s="316"/>
      <c r="D14" s="71" t="s">
        <v>24</v>
      </c>
      <c r="E14" s="72" t="s">
        <v>171</v>
      </c>
      <c r="F14" s="73" t="s">
        <v>21</v>
      </c>
      <c r="G14" s="72" t="s">
        <v>161</v>
      </c>
      <c r="H14" s="72" t="s">
        <v>163</v>
      </c>
      <c r="I14" s="72" t="s">
        <v>25</v>
      </c>
      <c r="J14" s="72" t="s">
        <v>305</v>
      </c>
      <c r="K14" s="72" t="s">
        <v>227</v>
      </c>
      <c r="L14" s="145"/>
      <c r="M14" s="80">
        <v>0</v>
      </c>
      <c r="N14" s="145"/>
      <c r="O14" s="147">
        <v>0</v>
      </c>
      <c r="P14" s="114"/>
      <c r="Q14" s="114"/>
      <c r="R14" s="114"/>
      <c r="S14" s="114"/>
      <c r="T14" s="73"/>
      <c r="U14" s="73"/>
    </row>
    <row r="15" spans="1:21" ht="161.25" customHeight="1" x14ac:dyDescent="0.2">
      <c r="B15" s="317"/>
      <c r="C15" s="82" t="s">
        <v>81</v>
      </c>
      <c r="D15" s="78" t="s">
        <v>26</v>
      </c>
      <c r="E15" s="158" t="s">
        <v>164</v>
      </c>
      <c r="F15" s="158" t="s">
        <v>22</v>
      </c>
      <c r="G15" s="158" t="s">
        <v>161</v>
      </c>
      <c r="H15" s="158" t="s">
        <v>165</v>
      </c>
      <c r="I15" s="163" t="s">
        <v>23</v>
      </c>
      <c r="J15" s="158" t="s">
        <v>379</v>
      </c>
      <c r="K15" s="158" t="s">
        <v>227</v>
      </c>
      <c r="L15" s="158"/>
      <c r="M15" s="107">
        <v>0</v>
      </c>
      <c r="N15" s="78"/>
      <c r="O15" s="167">
        <v>0</v>
      </c>
      <c r="P15" s="168"/>
      <c r="Q15" s="168"/>
      <c r="R15" s="168"/>
      <c r="S15" s="168"/>
      <c r="T15" s="78"/>
      <c r="U15" s="78"/>
    </row>
    <row r="16" spans="1:21" ht="96" customHeight="1" x14ac:dyDescent="0.2">
      <c r="B16" s="317"/>
      <c r="C16" s="71" t="s">
        <v>93</v>
      </c>
      <c r="D16" s="71" t="s">
        <v>80</v>
      </c>
      <c r="E16" s="72" t="s">
        <v>172</v>
      </c>
      <c r="F16" s="72" t="s">
        <v>22</v>
      </c>
      <c r="G16" s="72" t="s">
        <v>161</v>
      </c>
      <c r="H16" s="72" t="s">
        <v>173</v>
      </c>
      <c r="I16" s="72" t="s">
        <v>27</v>
      </c>
      <c r="J16" s="72" t="s">
        <v>304</v>
      </c>
      <c r="K16" s="72" t="s">
        <v>750</v>
      </c>
      <c r="L16" s="81"/>
      <c r="M16" s="80">
        <v>1</v>
      </c>
      <c r="N16" s="73"/>
      <c r="O16" s="128">
        <v>1</v>
      </c>
      <c r="P16" s="73"/>
      <c r="Q16" s="73"/>
      <c r="R16" s="73"/>
      <c r="S16" s="73"/>
      <c r="T16" s="73"/>
      <c r="U16" s="73"/>
    </row>
    <row r="17" spans="2:17" ht="75" customHeight="1" x14ac:dyDescent="0.2">
      <c r="B17" s="121" t="s">
        <v>94</v>
      </c>
      <c r="C17" s="121"/>
      <c r="D17" s="121"/>
      <c r="E17" s="121"/>
      <c r="F17" s="121"/>
      <c r="G17" s="121"/>
      <c r="H17" s="121"/>
      <c r="I17" s="121"/>
      <c r="J17" s="121"/>
      <c r="K17" s="121"/>
      <c r="L17" s="121"/>
      <c r="M17" s="129">
        <f>AVERAGE(M10:M16)</f>
        <v>0.25</v>
      </c>
      <c r="N17" s="84"/>
      <c r="O17" s="129">
        <f>AVERAGE(O10:O16)</f>
        <v>0.5</v>
      </c>
      <c r="Q17" s="129" t="e">
        <f>AVERAGE(Q10:Q16)</f>
        <v>#DIV/0!</v>
      </c>
    </row>
    <row r="18" spans="2:17" x14ac:dyDescent="0.2">
      <c r="M18" s="84"/>
      <c r="N18" s="84"/>
    </row>
    <row r="19" spans="2:17" x14ac:dyDescent="0.2">
      <c r="M19" s="84"/>
      <c r="N19" s="84"/>
    </row>
    <row r="20" spans="2:17" x14ac:dyDescent="0.2">
      <c r="M20" s="84"/>
      <c r="N20" s="84"/>
    </row>
    <row r="21" spans="2:17" x14ac:dyDescent="0.2">
      <c r="M21" s="84"/>
      <c r="N21" s="84"/>
    </row>
    <row r="22" spans="2:17" x14ac:dyDescent="0.2">
      <c r="M22" s="84"/>
      <c r="N22" s="84"/>
    </row>
    <row r="23" spans="2:17" x14ac:dyDescent="0.2">
      <c r="M23" s="84"/>
      <c r="N23" s="84"/>
    </row>
    <row r="24" spans="2:17" x14ac:dyDescent="0.2">
      <c r="M24" s="84"/>
      <c r="N24" s="84"/>
    </row>
    <row r="25" spans="2:17" x14ac:dyDescent="0.2">
      <c r="M25" s="84"/>
      <c r="N25" s="84"/>
    </row>
    <row r="26" spans="2:17" x14ac:dyDescent="0.2">
      <c r="M26" s="84"/>
      <c r="N26" s="84"/>
    </row>
    <row r="27" spans="2:17" x14ac:dyDescent="0.2">
      <c r="M27" s="84"/>
      <c r="N27" s="84"/>
    </row>
    <row r="28" spans="2:17" x14ac:dyDescent="0.2">
      <c r="M28" s="84"/>
      <c r="N28" s="84"/>
    </row>
    <row r="29" spans="2:17" x14ac:dyDescent="0.2">
      <c r="M29" s="84"/>
      <c r="N29" s="84"/>
    </row>
    <row r="30" spans="2:17" x14ac:dyDescent="0.2">
      <c r="M30" s="84"/>
      <c r="N30" s="84"/>
    </row>
    <row r="31" spans="2:17" x14ac:dyDescent="0.2">
      <c r="M31" s="84"/>
      <c r="N31" s="84"/>
    </row>
    <row r="32" spans="2:17" x14ac:dyDescent="0.2">
      <c r="M32" s="84"/>
      <c r="N32" s="84"/>
    </row>
    <row r="33" spans="13:14" x14ac:dyDescent="0.2">
      <c r="M33" s="84"/>
      <c r="N33" s="84"/>
    </row>
    <row r="34" spans="13:14" x14ac:dyDescent="0.2">
      <c r="M34" s="84"/>
      <c r="N34" s="84"/>
    </row>
    <row r="35" spans="13:14" x14ac:dyDescent="0.2">
      <c r="M35" s="84"/>
      <c r="N35" s="84"/>
    </row>
    <row r="36" spans="13:14" x14ac:dyDescent="0.2">
      <c r="M36" s="84"/>
      <c r="N36" s="84"/>
    </row>
    <row r="37" spans="13:14" x14ac:dyDescent="0.2">
      <c r="M37" s="84"/>
      <c r="N37" s="84"/>
    </row>
    <row r="38" spans="13:14" x14ac:dyDescent="0.2">
      <c r="M38" s="84"/>
      <c r="N38" s="84"/>
    </row>
    <row r="39" spans="13:14" x14ac:dyDescent="0.2">
      <c r="M39" s="86"/>
      <c r="N39" s="86"/>
    </row>
    <row r="40" spans="13:14" x14ac:dyDescent="0.2">
      <c r="M40" s="86"/>
      <c r="N40" s="86"/>
    </row>
    <row r="41" spans="13:14" x14ac:dyDescent="0.2">
      <c r="M41" s="86"/>
      <c r="N41" s="86"/>
    </row>
    <row r="42" spans="13:14" x14ac:dyDescent="0.2">
      <c r="M42" s="86"/>
      <c r="N42" s="86"/>
    </row>
    <row r="43" spans="13:14" x14ac:dyDescent="0.2">
      <c r="M43" s="86"/>
      <c r="N43" s="86"/>
    </row>
    <row r="44" spans="13:14" x14ac:dyDescent="0.2">
      <c r="M44" s="86"/>
      <c r="N44" s="86"/>
    </row>
    <row r="45" spans="13:14" x14ac:dyDescent="0.2">
      <c r="M45" s="86"/>
      <c r="N45" s="86"/>
    </row>
    <row r="46" spans="13:14" x14ac:dyDescent="0.2">
      <c r="M46" s="86"/>
      <c r="N46" s="86"/>
    </row>
    <row r="47" spans="13:14" x14ac:dyDescent="0.2">
      <c r="M47" s="86"/>
      <c r="N47" s="86"/>
    </row>
    <row r="48" spans="13:14" x14ac:dyDescent="0.2">
      <c r="M48" s="86"/>
      <c r="N48" s="86"/>
    </row>
    <row r="49" spans="13:14" x14ac:dyDescent="0.2">
      <c r="M49" s="86"/>
      <c r="N49" s="86"/>
    </row>
    <row r="50" spans="13:14" x14ac:dyDescent="0.2">
      <c r="M50" s="86"/>
      <c r="N50" s="86"/>
    </row>
    <row r="51" spans="13:14" x14ac:dyDescent="0.2">
      <c r="M51" s="86"/>
      <c r="N51" s="86"/>
    </row>
    <row r="52" spans="13:14" x14ac:dyDescent="0.2">
      <c r="M52" s="86"/>
      <c r="N52" s="86"/>
    </row>
  </sheetData>
  <mergeCells count="3">
    <mergeCell ref="C11:C12"/>
    <mergeCell ref="C13:C14"/>
    <mergeCell ref="B10:B16"/>
  </mergeCells>
  <pageMargins left="0.70866141732283505" right="0.70866141732283505" top="0.74803149606299202" bottom="0.74803149606299202" header="0.31496062992126" footer="0.31496062992126"/>
  <pageSetup paperSize="14"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zoomScale="80" zoomScaleNormal="80" workbookViewId="0">
      <pane ySplit="9" topLeftCell="A16" activePane="bottomLeft" state="frozen"/>
      <selection pane="bottomLeft" activeCell="R1" sqref="R1:S1048576"/>
    </sheetView>
  </sheetViews>
  <sheetFormatPr baseColWidth="10" defaultColWidth="11" defaultRowHeight="17.25" x14ac:dyDescent="0.2"/>
  <cols>
    <col min="1" max="1" width="4" style="33" customWidth="1"/>
    <col min="2" max="2" width="24.625" style="33" customWidth="1"/>
    <col min="3" max="3" width="36.875" style="33" customWidth="1"/>
    <col min="4" max="4" width="31.625" style="35" customWidth="1"/>
    <col min="5" max="5" width="37" style="35" customWidth="1"/>
    <col min="6" max="6" width="22.875" style="35" customWidth="1"/>
    <col min="7" max="7" width="24.25" style="36" customWidth="1"/>
    <col min="8" max="8" width="25.125" style="35" customWidth="1"/>
    <col min="9" max="9" width="18.875" style="34" customWidth="1"/>
    <col min="10" max="10" width="20" style="33" customWidth="1"/>
    <col min="11" max="11" width="21.625" style="33" customWidth="1"/>
    <col min="12" max="12" width="26.625" style="35" customWidth="1"/>
    <col min="13" max="13" width="11" style="33"/>
    <col min="14" max="14" width="19.25" style="33" customWidth="1"/>
    <col min="15" max="15" width="9.125" style="33" customWidth="1"/>
    <col min="16" max="16" width="17.625" style="33" customWidth="1"/>
    <col min="17" max="17" width="9.375" style="33" customWidth="1"/>
    <col min="18" max="16384" width="11" style="33"/>
  </cols>
  <sheetData>
    <row r="1" spans="2:17" x14ac:dyDescent="0.2">
      <c r="B1" s="31"/>
      <c r="C1" s="30"/>
      <c r="D1" s="29"/>
      <c r="E1" s="29"/>
      <c r="F1" s="29"/>
      <c r="G1" s="30"/>
      <c r="H1" s="30"/>
      <c r="I1" s="29"/>
      <c r="J1" s="29"/>
      <c r="K1" s="29"/>
    </row>
    <row r="2" spans="2:17" ht="18.75" x14ac:dyDescent="0.2">
      <c r="C2" s="126" t="s">
        <v>66</v>
      </c>
      <c r="D2" s="126"/>
      <c r="E2" s="126"/>
      <c r="F2" s="126"/>
      <c r="G2" s="126"/>
      <c r="H2" s="126"/>
      <c r="I2" s="126"/>
      <c r="J2" s="126"/>
      <c r="K2" s="126"/>
    </row>
    <row r="3" spans="2:17" ht="18.75" x14ac:dyDescent="0.2">
      <c r="C3" s="32" t="s">
        <v>104</v>
      </c>
      <c r="D3" s="32"/>
      <c r="E3" s="32"/>
      <c r="F3" s="32"/>
      <c r="G3" s="32"/>
      <c r="H3" s="32"/>
      <c r="I3" s="32"/>
      <c r="J3" s="32"/>
      <c r="K3" s="32"/>
    </row>
    <row r="4" spans="2:17" ht="18.75" x14ac:dyDescent="0.2">
      <c r="C4" s="32"/>
      <c r="D4" s="118"/>
      <c r="E4" s="118"/>
      <c r="F4" s="118"/>
      <c r="G4" s="40"/>
      <c r="H4" s="40"/>
      <c r="I4" s="118"/>
      <c r="J4" s="118"/>
      <c r="K4" s="118"/>
    </row>
    <row r="5" spans="2:17" ht="18.75" x14ac:dyDescent="0.2">
      <c r="C5" s="126" t="s">
        <v>269</v>
      </c>
      <c r="D5" s="126"/>
      <c r="E5" s="126"/>
      <c r="F5" s="126"/>
      <c r="G5" s="126"/>
      <c r="H5" s="126"/>
      <c r="I5" s="126"/>
      <c r="J5" s="126"/>
      <c r="K5" s="126"/>
    </row>
    <row r="6" spans="2:17" ht="18.75" x14ac:dyDescent="0.3">
      <c r="C6" s="127" t="s">
        <v>105</v>
      </c>
      <c r="D6" s="127"/>
      <c r="E6" s="127"/>
      <c r="F6" s="127"/>
      <c r="G6" s="127"/>
      <c r="H6" s="127"/>
      <c r="I6" s="127"/>
      <c r="J6" s="127"/>
      <c r="K6" s="127"/>
    </row>
    <row r="7" spans="2:17" ht="18.75" x14ac:dyDescent="0.3">
      <c r="C7" s="127" t="s">
        <v>106</v>
      </c>
      <c r="D7" s="127"/>
      <c r="E7" s="127"/>
      <c r="F7" s="127"/>
      <c r="G7" s="127"/>
      <c r="H7" s="127"/>
      <c r="I7" s="127"/>
      <c r="J7" s="127"/>
      <c r="K7" s="127"/>
    </row>
    <row r="8" spans="2:17" x14ac:dyDescent="0.2">
      <c r="B8" s="37"/>
      <c r="C8" s="37"/>
      <c r="D8" s="37"/>
      <c r="E8" s="37"/>
      <c r="F8" s="37"/>
      <c r="G8" s="37"/>
      <c r="H8" s="37"/>
      <c r="I8" s="37"/>
    </row>
    <row r="9" spans="2:17" ht="30" x14ac:dyDescent="0.2">
      <c r="B9" s="61" t="s">
        <v>281</v>
      </c>
      <c r="C9" s="61" t="s">
        <v>282</v>
      </c>
      <c r="D9" s="61" t="s">
        <v>283</v>
      </c>
      <c r="E9" s="61" t="s">
        <v>284</v>
      </c>
      <c r="F9" s="61" t="s">
        <v>285</v>
      </c>
      <c r="G9" s="61" t="s">
        <v>286</v>
      </c>
      <c r="H9" s="62" t="s">
        <v>287</v>
      </c>
      <c r="I9" s="61" t="s">
        <v>288</v>
      </c>
      <c r="J9" s="61" t="s">
        <v>289</v>
      </c>
      <c r="K9" s="61" t="s">
        <v>290</v>
      </c>
      <c r="L9" s="61" t="s">
        <v>291</v>
      </c>
      <c r="M9" s="61" t="s">
        <v>262</v>
      </c>
      <c r="N9" s="61" t="s">
        <v>292</v>
      </c>
      <c r="O9" s="61" t="s">
        <v>262</v>
      </c>
      <c r="P9" s="61" t="s">
        <v>297</v>
      </c>
      <c r="Q9" s="61" t="s">
        <v>262</v>
      </c>
    </row>
    <row r="10" spans="2:17" ht="109.5" customHeight="1" x14ac:dyDescent="0.2">
      <c r="B10" s="317" t="s">
        <v>96</v>
      </c>
      <c r="C10" s="71" t="s">
        <v>222</v>
      </c>
      <c r="D10" s="71" t="s">
        <v>67</v>
      </c>
      <c r="E10" s="71" t="s">
        <v>223</v>
      </c>
      <c r="F10" s="318" t="s">
        <v>226</v>
      </c>
      <c r="G10" s="114"/>
      <c r="H10" s="114"/>
      <c r="I10" s="318" t="s">
        <v>225</v>
      </c>
      <c r="J10" s="322" t="s">
        <v>224</v>
      </c>
      <c r="K10" s="319" t="s">
        <v>227</v>
      </c>
      <c r="L10" s="75"/>
      <c r="M10" s="80">
        <v>0</v>
      </c>
      <c r="N10" s="119"/>
      <c r="O10" s="119"/>
      <c r="P10" s="119"/>
      <c r="Q10" s="119"/>
    </row>
    <row r="11" spans="2:17" ht="71.25" customHeight="1" x14ac:dyDescent="0.2">
      <c r="B11" s="317"/>
      <c r="C11" s="315" t="s">
        <v>228</v>
      </c>
      <c r="D11" s="76" t="s">
        <v>71</v>
      </c>
      <c r="E11" s="76" t="s">
        <v>229</v>
      </c>
      <c r="F11" s="318"/>
      <c r="G11" s="114"/>
      <c r="H11" s="114"/>
      <c r="I11" s="318"/>
      <c r="J11" s="322"/>
      <c r="K11" s="319"/>
      <c r="L11" s="75"/>
      <c r="M11" s="80">
        <v>0</v>
      </c>
      <c r="N11" s="119"/>
      <c r="O11" s="119"/>
      <c r="P11" s="119"/>
      <c r="Q11" s="119"/>
    </row>
    <row r="12" spans="2:17" ht="86.25" x14ac:dyDescent="0.2">
      <c r="B12" s="317"/>
      <c r="C12" s="315"/>
      <c r="D12" s="76" t="s">
        <v>72</v>
      </c>
      <c r="E12" s="76" t="s">
        <v>230</v>
      </c>
      <c r="F12" s="318"/>
      <c r="G12" s="114"/>
      <c r="H12" s="114"/>
      <c r="I12" s="318"/>
      <c r="J12" s="322"/>
      <c r="K12" s="319"/>
      <c r="L12" s="75" t="s">
        <v>263</v>
      </c>
      <c r="M12" s="80">
        <v>0.7</v>
      </c>
      <c r="N12" s="119"/>
      <c r="O12" s="119"/>
      <c r="P12" s="119"/>
      <c r="Q12" s="119"/>
    </row>
    <row r="13" spans="2:17" ht="90.75" customHeight="1" x14ac:dyDescent="0.2">
      <c r="B13" s="317"/>
      <c r="C13" s="71" t="s">
        <v>231</v>
      </c>
      <c r="D13" s="71" t="s">
        <v>9</v>
      </c>
      <c r="E13" s="71" t="s">
        <v>232</v>
      </c>
      <c r="F13" s="318"/>
      <c r="G13" s="114"/>
      <c r="H13" s="114"/>
      <c r="I13" s="318"/>
      <c r="J13" s="322"/>
      <c r="K13" s="319"/>
      <c r="L13" s="75" t="s">
        <v>264</v>
      </c>
      <c r="M13" s="80">
        <v>1</v>
      </c>
      <c r="N13" s="119"/>
      <c r="O13" s="119"/>
      <c r="P13" s="119"/>
      <c r="Q13" s="119"/>
    </row>
    <row r="14" spans="2:17" ht="61.5" customHeight="1" x14ac:dyDescent="0.2">
      <c r="B14" s="317"/>
      <c r="C14" s="320" t="s">
        <v>233</v>
      </c>
      <c r="D14" s="315" t="s">
        <v>234</v>
      </c>
      <c r="E14" s="71" t="s">
        <v>235</v>
      </c>
      <c r="F14" s="318"/>
      <c r="G14" s="114"/>
      <c r="H14" s="114"/>
      <c r="I14" s="318"/>
      <c r="J14" s="322"/>
      <c r="K14" s="319"/>
      <c r="L14" s="75"/>
      <c r="M14" s="80">
        <v>0</v>
      </c>
      <c r="N14" s="119"/>
      <c r="O14" s="119"/>
      <c r="P14" s="119"/>
      <c r="Q14" s="119"/>
    </row>
    <row r="15" spans="2:17" ht="68.25" customHeight="1" x14ac:dyDescent="0.2">
      <c r="B15" s="317"/>
      <c r="C15" s="320"/>
      <c r="D15" s="315"/>
      <c r="E15" s="76" t="s">
        <v>236</v>
      </c>
      <c r="F15" s="318"/>
      <c r="G15" s="114"/>
      <c r="H15" s="114"/>
      <c r="I15" s="318"/>
      <c r="J15" s="322"/>
      <c r="K15" s="319"/>
      <c r="L15" s="75"/>
      <c r="M15" s="80">
        <v>0</v>
      </c>
      <c r="N15" s="119"/>
      <c r="O15" s="119"/>
      <c r="P15" s="119"/>
      <c r="Q15" s="119"/>
    </row>
    <row r="16" spans="2:17" ht="87" customHeight="1" x14ac:dyDescent="0.2">
      <c r="B16" s="317"/>
      <c r="C16" s="320"/>
      <c r="D16" s="315"/>
      <c r="E16" s="73" t="s">
        <v>237</v>
      </c>
      <c r="F16" s="318"/>
      <c r="G16" s="114"/>
      <c r="H16" s="114"/>
      <c r="I16" s="318"/>
      <c r="J16" s="322"/>
      <c r="K16" s="319"/>
      <c r="L16" s="75"/>
      <c r="M16" s="80">
        <v>0</v>
      </c>
      <c r="N16" s="119"/>
      <c r="O16" s="119"/>
      <c r="P16" s="119"/>
      <c r="Q16" s="119"/>
    </row>
    <row r="17" spans="2:17" ht="86.25" x14ac:dyDescent="0.2">
      <c r="B17" s="317" t="s">
        <v>97</v>
      </c>
      <c r="C17" s="71" t="s">
        <v>238</v>
      </c>
      <c r="D17" s="71" t="s">
        <v>15</v>
      </c>
      <c r="E17" s="71" t="s">
        <v>239</v>
      </c>
      <c r="F17" s="318"/>
      <c r="G17" s="114"/>
      <c r="H17" s="114"/>
      <c r="I17" s="318"/>
      <c r="J17" s="322"/>
      <c r="K17" s="319"/>
      <c r="L17" s="75" t="s">
        <v>265</v>
      </c>
      <c r="M17" s="80">
        <v>0.65</v>
      </c>
      <c r="N17" s="119"/>
      <c r="O17" s="119"/>
      <c r="P17" s="119"/>
      <c r="Q17" s="119"/>
    </row>
    <row r="18" spans="2:17" ht="63" customHeight="1" x14ac:dyDescent="0.2">
      <c r="B18" s="317"/>
      <c r="C18" s="76" t="s">
        <v>240</v>
      </c>
      <c r="D18" s="76" t="s">
        <v>78</v>
      </c>
      <c r="E18" s="76" t="s">
        <v>241</v>
      </c>
      <c r="F18" s="318"/>
      <c r="G18" s="114"/>
      <c r="H18" s="114"/>
      <c r="I18" s="318"/>
      <c r="J18" s="322"/>
      <c r="K18" s="319"/>
      <c r="L18" s="75" t="s">
        <v>266</v>
      </c>
      <c r="M18" s="80">
        <v>1</v>
      </c>
      <c r="N18" s="119"/>
      <c r="O18" s="119"/>
      <c r="P18" s="119"/>
      <c r="Q18" s="119"/>
    </row>
    <row r="19" spans="2:17" ht="138" x14ac:dyDescent="0.2">
      <c r="B19" s="317"/>
      <c r="C19" s="82" t="s">
        <v>242</v>
      </c>
      <c r="D19" s="78" t="s">
        <v>26</v>
      </c>
      <c r="E19" s="71" t="s">
        <v>243</v>
      </c>
      <c r="F19" s="318"/>
      <c r="G19" s="114"/>
      <c r="H19" s="114"/>
      <c r="I19" s="318"/>
      <c r="J19" s="322"/>
      <c r="K19" s="319"/>
      <c r="L19" s="75"/>
      <c r="M19" s="80">
        <v>0</v>
      </c>
      <c r="N19" s="119"/>
      <c r="O19" s="119"/>
      <c r="P19" s="119"/>
      <c r="Q19" s="119"/>
    </row>
    <row r="20" spans="2:17" ht="117.75" customHeight="1" x14ac:dyDescent="0.2">
      <c r="B20" s="317"/>
      <c r="C20" s="71" t="s">
        <v>244</v>
      </c>
      <c r="D20" s="115" t="s">
        <v>80</v>
      </c>
      <c r="E20" s="115" t="s">
        <v>245</v>
      </c>
      <c r="F20" s="318"/>
      <c r="G20" s="114"/>
      <c r="H20" s="114"/>
      <c r="I20" s="318"/>
      <c r="J20" s="322"/>
      <c r="K20" s="319"/>
      <c r="L20" s="79"/>
      <c r="M20" s="80">
        <v>0</v>
      </c>
      <c r="N20" s="119"/>
      <c r="O20" s="119"/>
      <c r="P20" s="119"/>
      <c r="Q20" s="119"/>
    </row>
    <row r="21" spans="2:17" ht="101.25" customHeight="1" x14ac:dyDescent="0.2">
      <c r="B21" s="321" t="s">
        <v>98</v>
      </c>
      <c r="C21" s="71" t="s">
        <v>246</v>
      </c>
      <c r="D21" s="71" t="s">
        <v>35</v>
      </c>
      <c r="E21" s="71" t="s">
        <v>247</v>
      </c>
      <c r="F21" s="318"/>
      <c r="G21" s="114"/>
      <c r="H21" s="114"/>
      <c r="I21" s="318"/>
      <c r="J21" s="322"/>
      <c r="K21" s="319"/>
      <c r="L21" s="75" t="s">
        <v>267</v>
      </c>
      <c r="M21" s="80">
        <v>1</v>
      </c>
      <c r="N21" s="119"/>
      <c r="O21" s="119"/>
      <c r="P21" s="119"/>
      <c r="Q21" s="119"/>
    </row>
    <row r="22" spans="2:17" ht="47.25" customHeight="1" x14ac:dyDescent="0.2">
      <c r="B22" s="321"/>
      <c r="C22" s="315" t="s">
        <v>248</v>
      </c>
      <c r="D22" s="76" t="s">
        <v>61</v>
      </c>
      <c r="E22" s="76" t="s">
        <v>249</v>
      </c>
      <c r="F22" s="318"/>
      <c r="G22" s="114"/>
      <c r="H22" s="114"/>
      <c r="I22" s="318"/>
      <c r="J22" s="322"/>
      <c r="K22" s="319"/>
      <c r="L22" s="75"/>
      <c r="M22" s="80">
        <v>0</v>
      </c>
      <c r="N22" s="119"/>
      <c r="O22" s="119"/>
      <c r="P22" s="119"/>
      <c r="Q22" s="119"/>
    </row>
    <row r="23" spans="2:17" ht="51.75" x14ac:dyDescent="0.2">
      <c r="B23" s="321"/>
      <c r="C23" s="315"/>
      <c r="D23" s="76" t="s">
        <v>62</v>
      </c>
      <c r="E23" s="76" t="s">
        <v>250</v>
      </c>
      <c r="F23" s="318"/>
      <c r="G23" s="114"/>
      <c r="H23" s="114"/>
      <c r="I23" s="318"/>
      <c r="J23" s="322"/>
      <c r="K23" s="319"/>
      <c r="L23" s="75"/>
      <c r="M23" s="80">
        <v>0</v>
      </c>
      <c r="N23" s="119"/>
      <c r="O23" s="119"/>
      <c r="P23" s="119"/>
      <c r="Q23" s="119"/>
    </row>
    <row r="24" spans="2:17" ht="51.75" x14ac:dyDescent="0.2">
      <c r="B24" s="321"/>
      <c r="C24" s="315"/>
      <c r="D24" s="76" t="s">
        <v>64</v>
      </c>
      <c r="E24" s="76" t="s">
        <v>251</v>
      </c>
      <c r="F24" s="318"/>
      <c r="G24" s="114"/>
      <c r="H24" s="114"/>
      <c r="I24" s="318"/>
      <c r="J24" s="322"/>
      <c r="K24" s="319"/>
      <c r="L24" s="75"/>
      <c r="M24" s="80">
        <v>0</v>
      </c>
      <c r="N24" s="119"/>
      <c r="O24" s="119"/>
      <c r="P24" s="119"/>
      <c r="Q24" s="119"/>
    </row>
    <row r="25" spans="2:17" ht="86.25" x14ac:dyDescent="0.2">
      <c r="B25" s="321"/>
      <c r="C25" s="71" t="s">
        <v>252</v>
      </c>
      <c r="D25" s="71" t="s">
        <v>41</v>
      </c>
      <c r="E25" s="72" t="s">
        <v>253</v>
      </c>
      <c r="F25" s="318"/>
      <c r="G25" s="114"/>
      <c r="H25" s="114"/>
      <c r="I25" s="318"/>
      <c r="J25" s="322"/>
      <c r="K25" s="319"/>
      <c r="L25" s="75"/>
      <c r="M25" s="80">
        <v>0</v>
      </c>
      <c r="N25" s="119"/>
      <c r="O25" s="119"/>
      <c r="P25" s="119"/>
      <c r="Q25" s="119"/>
    </row>
    <row r="26" spans="2:17" ht="103.5" x14ac:dyDescent="0.2">
      <c r="B26" s="321"/>
      <c r="C26" s="82" t="s">
        <v>254</v>
      </c>
      <c r="D26" s="82" t="s">
        <v>255</v>
      </c>
      <c r="E26" s="82" t="s">
        <v>256</v>
      </c>
      <c r="F26" s="318"/>
      <c r="G26" s="114"/>
      <c r="H26" s="114"/>
      <c r="I26" s="318"/>
      <c r="J26" s="322"/>
      <c r="K26" s="319"/>
      <c r="L26" s="75" t="s">
        <v>268</v>
      </c>
      <c r="M26" s="80">
        <v>1</v>
      </c>
      <c r="N26" s="119"/>
      <c r="O26" s="119"/>
      <c r="P26" s="119"/>
      <c r="Q26" s="119"/>
    </row>
    <row r="27" spans="2:17" hidden="1" x14ac:dyDescent="0.2">
      <c r="J27" s="38"/>
      <c r="K27" s="42">
        <f>SUM(M10:M26)</f>
        <v>5.35</v>
      </c>
    </row>
    <row r="28" spans="2:17" hidden="1" x14ac:dyDescent="0.2">
      <c r="J28" s="38"/>
      <c r="K28" s="41">
        <f>+K27/17</f>
        <v>0.31470588235294117</v>
      </c>
    </row>
    <row r="29" spans="2:17" x14ac:dyDescent="0.2">
      <c r="J29" s="38"/>
      <c r="K29" s="38"/>
    </row>
    <row r="30" spans="2:17" x14ac:dyDescent="0.2">
      <c r="J30" s="38"/>
      <c r="K30" s="38"/>
    </row>
    <row r="31" spans="2:17" x14ac:dyDescent="0.2">
      <c r="J31" s="38"/>
      <c r="K31" s="38"/>
    </row>
    <row r="32" spans="2:17" x14ac:dyDescent="0.2">
      <c r="J32" s="38"/>
      <c r="K32" s="38"/>
    </row>
    <row r="33" spans="10:11" x14ac:dyDescent="0.2">
      <c r="J33" s="38"/>
      <c r="K33" s="38"/>
    </row>
    <row r="34" spans="10:11" x14ac:dyDescent="0.2">
      <c r="J34" s="38"/>
      <c r="K34" s="38"/>
    </row>
    <row r="35" spans="10:11" x14ac:dyDescent="0.2">
      <c r="J35" s="38"/>
      <c r="K35" s="38"/>
    </row>
    <row r="36" spans="10:11" x14ac:dyDescent="0.2">
      <c r="J36" s="38"/>
      <c r="K36" s="38"/>
    </row>
    <row r="37" spans="10:11" x14ac:dyDescent="0.2">
      <c r="J37" s="38"/>
      <c r="K37" s="38"/>
    </row>
    <row r="38" spans="10:11" x14ac:dyDescent="0.2">
      <c r="J38" s="38"/>
      <c r="K38" s="38"/>
    </row>
    <row r="39" spans="10:11" x14ac:dyDescent="0.2">
      <c r="J39" s="38"/>
      <c r="K39" s="38"/>
    </row>
    <row r="40" spans="10:11" x14ac:dyDescent="0.2">
      <c r="J40" s="39"/>
      <c r="K40" s="39"/>
    </row>
  </sheetData>
  <mergeCells count="11">
    <mergeCell ref="F10:F26"/>
    <mergeCell ref="K10:K26"/>
    <mergeCell ref="C11:C12"/>
    <mergeCell ref="C14:C16"/>
    <mergeCell ref="B21:B26"/>
    <mergeCell ref="C22:C24"/>
    <mergeCell ref="B10:B16"/>
    <mergeCell ref="J10:J26"/>
    <mergeCell ref="I10:I26"/>
    <mergeCell ref="D14:D16"/>
    <mergeCell ref="B17:B20"/>
  </mergeCells>
  <pageMargins left="0.70866141732283505" right="0.70866141732283505" top="0.74803149606299202" bottom="0.74803149606299202" header="0.31496062992126" footer="0.31496062992126"/>
  <pageSetup paperSize="14"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U48"/>
  <sheetViews>
    <sheetView topLeftCell="I36" zoomScale="70" zoomScaleNormal="70" zoomScaleSheetLayoutView="88" workbookViewId="0">
      <selection activeCell="O36" sqref="O36"/>
    </sheetView>
  </sheetViews>
  <sheetFormatPr baseColWidth="10" defaultColWidth="11" defaultRowHeight="17.25" x14ac:dyDescent="0.2"/>
  <cols>
    <col min="1" max="1" width="1.875" style="91" customWidth="1"/>
    <col min="2" max="2" width="24.875" style="91" customWidth="1"/>
    <col min="3" max="3" width="34.75" style="90" customWidth="1"/>
    <col min="4" max="4" width="29.75" style="66" customWidth="1"/>
    <col min="5" max="5" width="32.125" style="66" customWidth="1"/>
    <col min="6" max="6" width="19.375" style="66" customWidth="1"/>
    <col min="7" max="7" width="22.75" style="66" customWidth="1"/>
    <col min="8" max="8" width="28.125" style="66" customWidth="1"/>
    <col min="9" max="9" width="22.75" style="90" customWidth="1"/>
    <col min="10" max="10" width="22.75" style="66" customWidth="1"/>
    <col min="11" max="11" width="15.75" style="90" customWidth="1"/>
    <col min="12" max="12" width="20.625" style="91" customWidth="1"/>
    <col min="13" max="13" width="9.625" style="100" customWidth="1"/>
    <col min="14" max="14" width="24.125" style="91" customWidth="1"/>
    <col min="15" max="15" width="9.25" style="345" customWidth="1"/>
    <col min="16" max="16" width="22.375" style="91" customWidth="1"/>
    <col min="17" max="17" width="11" style="91"/>
    <col min="18" max="18" width="29.75" style="91" customWidth="1"/>
    <col min="19" max="19" width="8.75" style="91" customWidth="1"/>
    <col min="20" max="20" width="17.75" style="91" customWidth="1"/>
    <col min="21" max="16384" width="11" style="91"/>
  </cols>
  <sheetData>
    <row r="1" spans="2:21" x14ac:dyDescent="0.2">
      <c r="B1" s="87"/>
      <c r="C1" s="66"/>
      <c r="D1" s="90"/>
      <c r="E1" s="90"/>
      <c r="F1" s="90"/>
    </row>
    <row r="2" spans="2:21" ht="18" x14ac:dyDescent="0.2">
      <c r="C2" s="120" t="s">
        <v>66</v>
      </c>
      <c r="D2" s="120"/>
      <c r="E2" s="120"/>
      <c r="F2" s="120"/>
      <c r="G2" s="120"/>
      <c r="H2" s="120"/>
      <c r="I2" s="120"/>
      <c r="J2" s="121"/>
      <c r="K2" s="120"/>
    </row>
    <row r="3" spans="2:21" ht="24" customHeight="1" x14ac:dyDescent="0.2">
      <c r="C3" s="101" t="s">
        <v>104</v>
      </c>
      <c r="D3" s="101"/>
      <c r="E3" s="101"/>
      <c r="F3" s="101"/>
      <c r="G3" s="101"/>
      <c r="H3" s="101"/>
      <c r="I3" s="101"/>
      <c r="J3" s="67"/>
      <c r="K3" s="101"/>
    </row>
    <row r="4" spans="2:21" ht="7.5" customHeight="1" x14ac:dyDescent="0.2">
      <c r="C4" s="101"/>
      <c r="D4" s="117"/>
      <c r="E4" s="117"/>
      <c r="F4" s="117"/>
      <c r="G4" s="116"/>
      <c r="H4" s="116"/>
      <c r="I4" s="117"/>
      <c r="J4" s="116"/>
      <c r="K4" s="117"/>
    </row>
    <row r="5" spans="2:21" ht="22.5" customHeight="1" x14ac:dyDescent="0.2">
      <c r="C5" s="120" t="s">
        <v>754</v>
      </c>
      <c r="D5" s="120"/>
      <c r="E5" s="120"/>
      <c r="F5" s="120"/>
      <c r="G5" s="120"/>
      <c r="H5" s="120"/>
      <c r="I5" s="120"/>
      <c r="J5" s="121"/>
      <c r="K5" s="120"/>
    </row>
    <row r="6" spans="2:21" ht="18" x14ac:dyDescent="0.25">
      <c r="C6" s="123" t="s">
        <v>105</v>
      </c>
      <c r="D6" s="123"/>
      <c r="E6" s="123"/>
      <c r="F6" s="123"/>
      <c r="G6" s="123"/>
      <c r="H6" s="123"/>
      <c r="I6" s="123"/>
      <c r="J6" s="122"/>
      <c r="K6" s="123"/>
    </row>
    <row r="7" spans="2:21" ht="18" x14ac:dyDescent="0.25">
      <c r="C7" s="123" t="s">
        <v>106</v>
      </c>
      <c r="D7" s="123"/>
      <c r="E7" s="123"/>
      <c r="F7" s="123"/>
      <c r="G7" s="123"/>
      <c r="H7" s="123"/>
      <c r="I7" s="123"/>
      <c r="J7" s="122"/>
      <c r="K7" s="123"/>
    </row>
    <row r="8" spans="2:21" ht="18" x14ac:dyDescent="0.25">
      <c r="B8" s="102"/>
      <c r="C8" s="102"/>
      <c r="D8" s="102"/>
      <c r="E8" s="102"/>
      <c r="F8" s="102"/>
      <c r="G8" s="102"/>
      <c r="H8" s="102"/>
      <c r="I8" s="102"/>
      <c r="J8" s="70"/>
      <c r="K8" s="102"/>
    </row>
    <row r="9" spans="2:21" ht="33.75" customHeight="1" x14ac:dyDescent="0.2">
      <c r="B9" s="61" t="s">
        <v>281</v>
      </c>
      <c r="C9" s="61" t="s">
        <v>282</v>
      </c>
      <c r="D9" s="61" t="s">
        <v>283</v>
      </c>
      <c r="E9" s="61" t="s">
        <v>284</v>
      </c>
      <c r="F9" s="61" t="s">
        <v>285</v>
      </c>
      <c r="G9" s="61" t="s">
        <v>286</v>
      </c>
      <c r="H9" s="62" t="s">
        <v>287</v>
      </c>
      <c r="I9" s="61" t="s">
        <v>288</v>
      </c>
      <c r="J9" s="61" t="s">
        <v>289</v>
      </c>
      <c r="K9" s="61" t="s">
        <v>290</v>
      </c>
      <c r="L9" s="61" t="s">
        <v>291</v>
      </c>
      <c r="M9" s="61" t="s">
        <v>262</v>
      </c>
      <c r="N9" s="61" t="s">
        <v>292</v>
      </c>
      <c r="O9" s="61" t="s">
        <v>262</v>
      </c>
      <c r="P9" s="61" t="s">
        <v>293</v>
      </c>
      <c r="Q9" s="61" t="s">
        <v>262</v>
      </c>
      <c r="R9" s="61" t="s">
        <v>296</v>
      </c>
      <c r="S9" s="61" t="s">
        <v>262</v>
      </c>
      <c r="T9" s="61" t="s">
        <v>330</v>
      </c>
      <c r="U9" s="61" t="s">
        <v>262</v>
      </c>
    </row>
    <row r="10" spans="2:21" ht="92.45" customHeight="1" x14ac:dyDescent="0.2">
      <c r="B10" s="330" t="s">
        <v>98</v>
      </c>
      <c r="C10" s="327" t="s">
        <v>280</v>
      </c>
      <c r="D10" s="323" t="s">
        <v>35</v>
      </c>
      <c r="E10" s="72" t="s">
        <v>108</v>
      </c>
      <c r="F10" s="328" t="s">
        <v>207</v>
      </c>
      <c r="G10" s="318" t="s">
        <v>107</v>
      </c>
      <c r="H10" s="75" t="s">
        <v>36</v>
      </c>
      <c r="I10" s="72" t="s">
        <v>174</v>
      </c>
      <c r="J10" s="104" t="s">
        <v>306</v>
      </c>
      <c r="K10" s="81" t="s">
        <v>750</v>
      </c>
      <c r="L10" s="161"/>
      <c r="M10" s="80">
        <v>0</v>
      </c>
      <c r="N10" s="73" t="s">
        <v>776</v>
      </c>
      <c r="O10" s="346">
        <v>0.25</v>
      </c>
      <c r="P10" s="114"/>
      <c r="Q10" s="114"/>
      <c r="R10" s="114"/>
      <c r="S10" s="114"/>
      <c r="T10" s="103"/>
      <c r="U10" s="103"/>
    </row>
    <row r="11" spans="2:21" ht="126.75" customHeight="1" x14ac:dyDescent="0.2">
      <c r="B11" s="330"/>
      <c r="C11" s="327"/>
      <c r="D11" s="323"/>
      <c r="E11" s="72" t="s">
        <v>175</v>
      </c>
      <c r="F11" s="328"/>
      <c r="G11" s="318"/>
      <c r="H11" s="105" t="s">
        <v>176</v>
      </c>
      <c r="I11" s="72" t="s">
        <v>176</v>
      </c>
      <c r="J11" s="104">
        <v>44409</v>
      </c>
      <c r="K11" s="81" t="s">
        <v>750</v>
      </c>
      <c r="L11" s="161"/>
      <c r="M11" s="80">
        <v>0</v>
      </c>
      <c r="N11" s="73" t="s">
        <v>781</v>
      </c>
      <c r="O11" s="346">
        <v>0.2</v>
      </c>
      <c r="P11" s="114"/>
      <c r="Q11" s="114"/>
      <c r="R11" s="114"/>
      <c r="S11" s="114"/>
      <c r="T11" s="103"/>
      <c r="U11" s="103"/>
    </row>
    <row r="12" spans="2:21" ht="92.45" customHeight="1" x14ac:dyDescent="0.2">
      <c r="B12" s="330"/>
      <c r="C12" s="324" t="s">
        <v>90</v>
      </c>
      <c r="D12" s="163" t="s">
        <v>61</v>
      </c>
      <c r="E12" s="158" t="s">
        <v>208</v>
      </c>
      <c r="F12" s="158" t="s">
        <v>37</v>
      </c>
      <c r="G12" s="158" t="s">
        <v>107</v>
      </c>
      <c r="H12" s="158" t="s">
        <v>39</v>
      </c>
      <c r="I12" s="158" t="s">
        <v>141</v>
      </c>
      <c r="J12" s="158" t="s">
        <v>306</v>
      </c>
      <c r="K12" s="159" t="s">
        <v>750</v>
      </c>
      <c r="L12" s="158"/>
      <c r="M12" s="107">
        <v>0</v>
      </c>
      <c r="N12" s="78" t="s">
        <v>785</v>
      </c>
      <c r="O12" s="107">
        <v>0.2</v>
      </c>
      <c r="P12" s="168"/>
      <c r="Q12" s="168"/>
      <c r="R12" s="168"/>
      <c r="S12" s="168"/>
      <c r="T12" s="169"/>
      <c r="U12" s="169"/>
    </row>
    <row r="13" spans="2:21" ht="92.45" customHeight="1" x14ac:dyDescent="0.2">
      <c r="B13" s="330"/>
      <c r="C13" s="324"/>
      <c r="D13" s="163" t="s">
        <v>62</v>
      </c>
      <c r="E13" s="158" t="s">
        <v>209</v>
      </c>
      <c r="F13" s="158" t="s">
        <v>37</v>
      </c>
      <c r="G13" s="158" t="s">
        <v>107</v>
      </c>
      <c r="H13" s="158" t="s">
        <v>63</v>
      </c>
      <c r="I13" s="158" t="s">
        <v>177</v>
      </c>
      <c r="J13" s="108" t="s">
        <v>312</v>
      </c>
      <c r="K13" s="171" t="s">
        <v>750</v>
      </c>
      <c r="L13" s="158" t="s">
        <v>733</v>
      </c>
      <c r="M13" s="107">
        <v>0.25</v>
      </c>
      <c r="N13" s="78" t="s">
        <v>775</v>
      </c>
      <c r="O13" s="107">
        <v>0.5</v>
      </c>
      <c r="P13" s="168"/>
      <c r="Q13" s="168"/>
      <c r="R13" s="168"/>
      <c r="S13" s="168"/>
      <c r="T13" s="169"/>
      <c r="U13" s="169"/>
    </row>
    <row r="14" spans="2:21" ht="92.45" customHeight="1" x14ac:dyDescent="0.2">
      <c r="B14" s="330"/>
      <c r="C14" s="324"/>
      <c r="D14" s="163" t="s">
        <v>64</v>
      </c>
      <c r="E14" s="158" t="s">
        <v>210</v>
      </c>
      <c r="F14" s="158" t="s">
        <v>37</v>
      </c>
      <c r="G14" s="158" t="s">
        <v>107</v>
      </c>
      <c r="H14" s="158" t="s">
        <v>40</v>
      </c>
      <c r="I14" s="158" t="s">
        <v>178</v>
      </c>
      <c r="J14" s="108" t="s">
        <v>312</v>
      </c>
      <c r="K14" s="171" t="s">
        <v>750</v>
      </c>
      <c r="L14" s="248" t="s">
        <v>733</v>
      </c>
      <c r="M14" s="107">
        <v>0.2</v>
      </c>
      <c r="N14" s="158" t="s">
        <v>775</v>
      </c>
      <c r="O14" s="107">
        <v>0.45</v>
      </c>
      <c r="P14" s="168"/>
      <c r="Q14" s="168"/>
      <c r="R14" s="168"/>
      <c r="S14" s="168"/>
      <c r="T14" s="169"/>
      <c r="U14" s="169"/>
    </row>
    <row r="15" spans="2:21" ht="122.25" customHeight="1" x14ac:dyDescent="0.2">
      <c r="B15" s="330"/>
      <c r="C15" s="325" t="s">
        <v>91</v>
      </c>
      <c r="D15" s="109" t="s">
        <v>41</v>
      </c>
      <c r="E15" s="75" t="s">
        <v>109</v>
      </c>
      <c r="F15" s="75" t="s">
        <v>37</v>
      </c>
      <c r="G15" s="75" t="s">
        <v>179</v>
      </c>
      <c r="H15" s="75" t="s">
        <v>42</v>
      </c>
      <c r="I15" s="72" t="s">
        <v>174</v>
      </c>
      <c r="J15" s="166" t="s">
        <v>312</v>
      </c>
      <c r="K15" s="81" t="s">
        <v>750</v>
      </c>
      <c r="L15" s="161" t="s">
        <v>755</v>
      </c>
      <c r="M15" s="80">
        <v>0.2</v>
      </c>
      <c r="N15" s="73"/>
      <c r="O15" s="80">
        <v>0.2</v>
      </c>
      <c r="P15" s="114"/>
      <c r="Q15" s="114"/>
      <c r="R15" s="114"/>
      <c r="S15" s="114"/>
      <c r="T15" s="103"/>
      <c r="U15" s="103"/>
    </row>
    <row r="16" spans="2:21" ht="117" customHeight="1" x14ac:dyDescent="0.2">
      <c r="B16" s="330"/>
      <c r="C16" s="325"/>
      <c r="D16" s="323" t="s">
        <v>180</v>
      </c>
      <c r="E16" s="110" t="s">
        <v>111</v>
      </c>
      <c r="F16" s="332" t="s">
        <v>181</v>
      </c>
      <c r="G16" s="110" t="s">
        <v>117</v>
      </c>
      <c r="H16" s="110" t="s">
        <v>734</v>
      </c>
      <c r="I16" s="110" t="s">
        <v>735</v>
      </c>
      <c r="J16" s="162" t="s">
        <v>313</v>
      </c>
      <c r="K16" s="81" t="s">
        <v>750</v>
      </c>
      <c r="L16" s="247" t="s">
        <v>756</v>
      </c>
      <c r="M16" s="80">
        <v>0.1</v>
      </c>
      <c r="N16" s="73" t="s">
        <v>777</v>
      </c>
      <c r="O16" s="347">
        <v>0.5</v>
      </c>
      <c r="P16" s="73"/>
      <c r="Q16" s="73"/>
      <c r="R16" s="73"/>
      <c r="S16" s="73"/>
      <c r="T16" s="103"/>
      <c r="U16" s="103"/>
    </row>
    <row r="17" spans="2:21" ht="92.45" customHeight="1" x14ac:dyDescent="0.2">
      <c r="B17" s="330"/>
      <c r="C17" s="325"/>
      <c r="D17" s="323"/>
      <c r="E17" s="110" t="s">
        <v>112</v>
      </c>
      <c r="F17" s="332"/>
      <c r="G17" s="110" t="s">
        <v>117</v>
      </c>
      <c r="H17" s="110" t="s">
        <v>204</v>
      </c>
      <c r="I17" s="110" t="s">
        <v>115</v>
      </c>
      <c r="J17" s="162" t="s">
        <v>313</v>
      </c>
      <c r="K17" s="81" t="s">
        <v>750</v>
      </c>
      <c r="L17" s="253" t="s">
        <v>736</v>
      </c>
      <c r="M17" s="80">
        <v>0.16</v>
      </c>
      <c r="N17" s="103"/>
      <c r="O17" s="346">
        <v>0.5</v>
      </c>
      <c r="P17" s="103"/>
      <c r="Q17" s="103"/>
      <c r="R17" s="103"/>
      <c r="S17" s="103"/>
      <c r="T17" s="103"/>
      <c r="U17" s="103"/>
    </row>
    <row r="18" spans="2:21" ht="120.75" x14ac:dyDescent="0.2">
      <c r="B18" s="330"/>
      <c r="C18" s="325"/>
      <c r="D18" s="323"/>
      <c r="E18" s="110" t="s">
        <v>113</v>
      </c>
      <c r="F18" s="332"/>
      <c r="G18" s="110" t="s">
        <v>182</v>
      </c>
      <c r="H18" s="110" t="s">
        <v>116</v>
      </c>
      <c r="I18" s="110" t="s">
        <v>116</v>
      </c>
      <c r="J18" s="162" t="s">
        <v>313</v>
      </c>
      <c r="K18" s="81" t="s">
        <v>750</v>
      </c>
      <c r="L18" s="161" t="s">
        <v>737</v>
      </c>
      <c r="M18" s="80">
        <v>0.25</v>
      </c>
      <c r="N18" s="103"/>
      <c r="O18" s="346">
        <v>0.5</v>
      </c>
      <c r="P18" s="103"/>
      <c r="Q18" s="103"/>
      <c r="R18" s="103"/>
      <c r="S18" s="103"/>
      <c r="T18" s="103"/>
      <c r="U18" s="103"/>
    </row>
    <row r="19" spans="2:21" ht="92.45" customHeight="1" x14ac:dyDescent="0.2">
      <c r="B19" s="330"/>
      <c r="C19" s="325"/>
      <c r="D19" s="323" t="s">
        <v>110</v>
      </c>
      <c r="E19" s="110" t="s">
        <v>119</v>
      </c>
      <c r="F19" s="328" t="s">
        <v>130</v>
      </c>
      <c r="G19" s="110" t="s">
        <v>118</v>
      </c>
      <c r="H19" s="110" t="s">
        <v>183</v>
      </c>
      <c r="I19" s="110" t="s">
        <v>123</v>
      </c>
      <c r="J19" s="162" t="s">
        <v>313</v>
      </c>
      <c r="K19" s="81" t="s">
        <v>750</v>
      </c>
      <c r="L19" s="253" t="s">
        <v>738</v>
      </c>
      <c r="M19" s="80">
        <v>0.25</v>
      </c>
      <c r="N19" s="103"/>
      <c r="O19" s="346">
        <v>0.5</v>
      </c>
      <c r="P19" s="103"/>
      <c r="Q19" s="103"/>
      <c r="R19" s="103"/>
      <c r="S19" s="103"/>
      <c r="T19" s="103"/>
      <c r="U19" s="103"/>
    </row>
    <row r="20" spans="2:21" ht="92.45" customHeight="1" x14ac:dyDescent="0.2">
      <c r="B20" s="330"/>
      <c r="C20" s="325"/>
      <c r="D20" s="323"/>
      <c r="E20" s="110" t="s">
        <v>120</v>
      </c>
      <c r="F20" s="328"/>
      <c r="G20" s="110" t="s">
        <v>118</v>
      </c>
      <c r="H20" s="110" t="s">
        <v>124</v>
      </c>
      <c r="I20" s="110" t="s">
        <v>124</v>
      </c>
      <c r="J20" s="162" t="s">
        <v>313</v>
      </c>
      <c r="K20" s="81" t="s">
        <v>750</v>
      </c>
      <c r="L20" s="161"/>
      <c r="M20" s="80">
        <v>0</v>
      </c>
      <c r="N20" s="103"/>
      <c r="O20" s="346">
        <v>0</v>
      </c>
      <c r="P20" s="103"/>
      <c r="Q20" s="103"/>
      <c r="R20" s="103"/>
      <c r="S20" s="103"/>
      <c r="T20" s="103"/>
      <c r="U20" s="103"/>
    </row>
    <row r="21" spans="2:21" ht="92.45" customHeight="1" x14ac:dyDescent="0.2">
      <c r="B21" s="330"/>
      <c r="C21" s="325"/>
      <c r="D21" s="323"/>
      <c r="E21" s="110" t="s">
        <v>121</v>
      </c>
      <c r="F21" s="328"/>
      <c r="G21" s="110" t="s">
        <v>118</v>
      </c>
      <c r="H21" s="110" t="s">
        <v>184</v>
      </c>
      <c r="I21" s="110" t="s">
        <v>114</v>
      </c>
      <c r="J21" s="162" t="s">
        <v>313</v>
      </c>
      <c r="K21" s="81" t="s">
        <v>750</v>
      </c>
      <c r="L21" s="161" t="s">
        <v>757</v>
      </c>
      <c r="M21" s="80">
        <v>0.25</v>
      </c>
      <c r="N21" s="161"/>
      <c r="O21" s="346">
        <v>0.5</v>
      </c>
      <c r="P21" s="103"/>
      <c r="Q21" s="103"/>
      <c r="R21" s="103"/>
      <c r="S21" s="103"/>
      <c r="T21" s="103"/>
      <c r="U21" s="103"/>
    </row>
    <row r="22" spans="2:21" ht="92.45" customHeight="1" x14ac:dyDescent="0.2">
      <c r="B22" s="330"/>
      <c r="C22" s="325"/>
      <c r="D22" s="323"/>
      <c r="E22" s="110" t="s">
        <v>122</v>
      </c>
      <c r="F22" s="328"/>
      <c r="G22" s="110" t="s">
        <v>118</v>
      </c>
      <c r="H22" s="110" t="s">
        <v>317</v>
      </c>
      <c r="I22" s="110" t="s">
        <v>125</v>
      </c>
      <c r="J22" s="162" t="s">
        <v>313</v>
      </c>
      <c r="K22" s="81" t="s">
        <v>750</v>
      </c>
      <c r="L22" s="161" t="s">
        <v>739</v>
      </c>
      <c r="M22" s="80">
        <v>0.25</v>
      </c>
      <c r="N22" s="161"/>
      <c r="O22" s="346">
        <v>0.5</v>
      </c>
      <c r="P22" s="103"/>
      <c r="Q22" s="103"/>
      <c r="R22" s="103"/>
      <c r="S22" s="103"/>
      <c r="T22" s="103"/>
      <c r="U22" s="103"/>
    </row>
    <row r="23" spans="2:21" ht="92.45" customHeight="1" x14ac:dyDescent="0.2">
      <c r="B23" s="330"/>
      <c r="C23" s="325"/>
      <c r="D23" s="323" t="s">
        <v>185</v>
      </c>
      <c r="E23" s="110" t="s">
        <v>126</v>
      </c>
      <c r="F23" s="332" t="s">
        <v>130</v>
      </c>
      <c r="G23" s="110" t="s">
        <v>185</v>
      </c>
      <c r="H23" s="110" t="s">
        <v>128</v>
      </c>
      <c r="I23" s="110" t="s">
        <v>128</v>
      </c>
      <c r="J23" s="162" t="s">
        <v>307</v>
      </c>
      <c r="K23" s="81" t="s">
        <v>750</v>
      </c>
      <c r="L23" s="161" t="s">
        <v>758</v>
      </c>
      <c r="M23" s="80">
        <v>0.25</v>
      </c>
      <c r="N23" s="161"/>
      <c r="O23" s="346">
        <v>0.5</v>
      </c>
      <c r="P23" s="103"/>
      <c r="Q23" s="103"/>
      <c r="R23" s="103"/>
      <c r="S23" s="103"/>
      <c r="T23" s="103"/>
      <c r="U23" s="103"/>
    </row>
    <row r="24" spans="2:21" ht="92.45" customHeight="1" x14ac:dyDescent="0.2">
      <c r="B24" s="330"/>
      <c r="C24" s="325"/>
      <c r="D24" s="323"/>
      <c r="E24" s="110" t="s">
        <v>127</v>
      </c>
      <c r="F24" s="332"/>
      <c r="G24" s="110" t="s">
        <v>185</v>
      </c>
      <c r="H24" s="110" t="s">
        <v>186</v>
      </c>
      <c r="I24" s="110" t="s">
        <v>129</v>
      </c>
      <c r="J24" s="162" t="s">
        <v>313</v>
      </c>
      <c r="K24" s="81" t="s">
        <v>750</v>
      </c>
      <c r="L24" s="161" t="s">
        <v>740</v>
      </c>
      <c r="M24" s="80">
        <v>0.25</v>
      </c>
      <c r="N24" s="161"/>
      <c r="O24" s="346">
        <v>0.5</v>
      </c>
      <c r="P24" s="103"/>
      <c r="Q24" s="103"/>
      <c r="R24" s="103"/>
      <c r="S24" s="103"/>
      <c r="T24" s="103"/>
      <c r="U24" s="103"/>
    </row>
    <row r="25" spans="2:21" ht="116.25" customHeight="1" x14ac:dyDescent="0.2">
      <c r="B25" s="330"/>
      <c r="C25" s="324" t="s">
        <v>153</v>
      </c>
      <c r="D25" s="320" t="s">
        <v>43</v>
      </c>
      <c r="E25" s="158" t="s">
        <v>187</v>
      </c>
      <c r="F25" s="329" t="s">
        <v>45</v>
      </c>
      <c r="G25" s="158" t="s">
        <v>154</v>
      </c>
      <c r="H25" s="158" t="s">
        <v>154</v>
      </c>
      <c r="I25" s="158" t="s">
        <v>188</v>
      </c>
      <c r="J25" s="158" t="s">
        <v>313</v>
      </c>
      <c r="K25" s="81" t="s">
        <v>750</v>
      </c>
      <c r="L25" s="158"/>
      <c r="M25" s="107">
        <v>0</v>
      </c>
      <c r="N25" s="256" t="s">
        <v>784</v>
      </c>
      <c r="O25" s="107">
        <v>0.3</v>
      </c>
      <c r="P25" s="169"/>
      <c r="Q25" s="169"/>
      <c r="R25" s="169"/>
      <c r="S25" s="169"/>
      <c r="T25" s="169"/>
      <c r="U25" s="169"/>
    </row>
    <row r="26" spans="2:21" ht="129" customHeight="1" x14ac:dyDescent="0.2">
      <c r="B26" s="330"/>
      <c r="C26" s="324"/>
      <c r="D26" s="320"/>
      <c r="E26" s="158" t="s">
        <v>189</v>
      </c>
      <c r="F26" s="329"/>
      <c r="G26" s="159" t="s">
        <v>154</v>
      </c>
      <c r="H26" s="158" t="s">
        <v>154</v>
      </c>
      <c r="I26" s="158" t="s">
        <v>155</v>
      </c>
      <c r="J26" s="158" t="s">
        <v>313</v>
      </c>
      <c r="K26" s="81" t="s">
        <v>750</v>
      </c>
      <c r="L26" s="158"/>
      <c r="M26" s="107">
        <v>0</v>
      </c>
      <c r="N26" s="169" t="s">
        <v>779</v>
      </c>
      <c r="O26" s="107">
        <v>0.2</v>
      </c>
      <c r="P26" s="169"/>
      <c r="Q26" s="169"/>
      <c r="R26" s="169"/>
      <c r="S26" s="169"/>
      <c r="T26" s="169"/>
      <c r="U26" s="169"/>
    </row>
    <row r="27" spans="2:21" ht="92.45" customHeight="1" x14ac:dyDescent="0.2">
      <c r="B27" s="330"/>
      <c r="C27" s="325" t="s">
        <v>83</v>
      </c>
      <c r="D27" s="109" t="s">
        <v>46</v>
      </c>
      <c r="E27" s="75" t="s">
        <v>190</v>
      </c>
      <c r="F27" s="75" t="s">
        <v>48</v>
      </c>
      <c r="G27" s="81" t="s">
        <v>213</v>
      </c>
      <c r="H27" s="75" t="s">
        <v>47</v>
      </c>
      <c r="I27" s="75" t="s">
        <v>47</v>
      </c>
      <c r="J27" s="162" t="s">
        <v>313</v>
      </c>
      <c r="K27" s="81" t="s">
        <v>750</v>
      </c>
      <c r="L27" s="161" t="s">
        <v>759</v>
      </c>
      <c r="M27" s="80">
        <v>0.5</v>
      </c>
      <c r="N27" s="103"/>
      <c r="O27" s="346">
        <v>0.5</v>
      </c>
      <c r="P27" s="103"/>
      <c r="Q27" s="103"/>
      <c r="R27" s="103"/>
      <c r="S27" s="103"/>
      <c r="T27" s="103"/>
      <c r="U27" s="103"/>
    </row>
    <row r="28" spans="2:21" ht="92.45" customHeight="1" x14ac:dyDescent="0.2">
      <c r="B28" s="330"/>
      <c r="C28" s="325"/>
      <c r="D28" s="323" t="s">
        <v>191</v>
      </c>
      <c r="E28" s="110" t="s">
        <v>131</v>
      </c>
      <c r="F28" s="75" t="s">
        <v>48</v>
      </c>
      <c r="G28" s="110" t="s">
        <v>134</v>
      </c>
      <c r="H28" s="110" t="s">
        <v>192</v>
      </c>
      <c r="I28" s="110" t="s">
        <v>135</v>
      </c>
      <c r="J28" s="162" t="s">
        <v>313</v>
      </c>
      <c r="K28" s="81" t="s">
        <v>750</v>
      </c>
      <c r="L28" s="161" t="s">
        <v>741</v>
      </c>
      <c r="M28" s="80">
        <v>0.25</v>
      </c>
      <c r="N28" s="161"/>
      <c r="O28" s="346">
        <v>0.25</v>
      </c>
      <c r="P28" s="103"/>
      <c r="Q28" s="103"/>
      <c r="R28" s="103"/>
      <c r="S28" s="103"/>
      <c r="T28" s="103"/>
      <c r="U28" s="103"/>
    </row>
    <row r="29" spans="2:21" ht="102" customHeight="1" x14ac:dyDescent="0.2">
      <c r="B29" s="330"/>
      <c r="C29" s="325"/>
      <c r="D29" s="323"/>
      <c r="E29" s="110" t="s">
        <v>132</v>
      </c>
      <c r="F29" s="75" t="s">
        <v>48</v>
      </c>
      <c r="G29" s="110" t="s">
        <v>134</v>
      </c>
      <c r="H29" s="110" t="s">
        <v>137</v>
      </c>
      <c r="I29" s="110" t="s">
        <v>136</v>
      </c>
      <c r="J29" s="162" t="s">
        <v>313</v>
      </c>
      <c r="K29" s="81" t="s">
        <v>750</v>
      </c>
      <c r="L29" s="161"/>
      <c r="M29" s="80">
        <v>0.25</v>
      </c>
      <c r="N29" s="103"/>
      <c r="O29" s="346">
        <v>0.5</v>
      </c>
      <c r="P29" s="103"/>
      <c r="Q29" s="103"/>
      <c r="R29" s="103"/>
      <c r="S29" s="103"/>
      <c r="T29" s="103"/>
      <c r="U29" s="103"/>
    </row>
    <row r="30" spans="2:21" ht="92.45" customHeight="1" x14ac:dyDescent="0.2">
      <c r="B30" s="330"/>
      <c r="C30" s="325"/>
      <c r="D30" s="323"/>
      <c r="E30" s="110" t="s">
        <v>133</v>
      </c>
      <c r="F30" s="75" t="s">
        <v>48</v>
      </c>
      <c r="G30" s="110" t="s">
        <v>134</v>
      </c>
      <c r="H30" s="110" t="s">
        <v>139</v>
      </c>
      <c r="I30" s="110" t="s">
        <v>138</v>
      </c>
      <c r="J30" s="162" t="s">
        <v>313</v>
      </c>
      <c r="K30" s="81" t="s">
        <v>750</v>
      </c>
      <c r="L30" s="161"/>
      <c r="M30" s="254">
        <v>0.25</v>
      </c>
      <c r="N30" s="161"/>
      <c r="O30" s="346">
        <v>0.5</v>
      </c>
      <c r="P30" s="103"/>
      <c r="Q30" s="103"/>
      <c r="R30" s="103"/>
      <c r="S30" s="103"/>
      <c r="T30" s="103"/>
      <c r="U30" s="103"/>
    </row>
    <row r="31" spans="2:21" ht="92.45" customHeight="1" x14ac:dyDescent="0.2">
      <c r="B31" s="330"/>
      <c r="C31" s="324" t="s">
        <v>84</v>
      </c>
      <c r="D31" s="83" t="s">
        <v>140</v>
      </c>
      <c r="E31" s="77" t="s">
        <v>144</v>
      </c>
      <c r="F31" s="77" t="s">
        <v>48</v>
      </c>
      <c r="G31" s="148" t="s">
        <v>143</v>
      </c>
      <c r="H31" s="106" t="s">
        <v>145</v>
      </c>
      <c r="I31" s="77" t="s">
        <v>145</v>
      </c>
      <c r="J31" s="170" t="s">
        <v>308</v>
      </c>
      <c r="K31" s="171" t="s">
        <v>750</v>
      </c>
      <c r="L31" s="170"/>
      <c r="M31" s="107">
        <v>0.25</v>
      </c>
      <c r="N31" s="170"/>
      <c r="O31" s="107">
        <v>0.5</v>
      </c>
      <c r="P31" s="169"/>
      <c r="Q31" s="169"/>
      <c r="R31" s="169"/>
      <c r="S31" s="169"/>
      <c r="T31" s="169"/>
      <c r="U31" s="169"/>
    </row>
    <row r="32" spans="2:21" ht="118.5" customHeight="1" x14ac:dyDescent="0.2">
      <c r="B32" s="330"/>
      <c r="C32" s="324"/>
      <c r="D32" s="83" t="s">
        <v>65</v>
      </c>
      <c r="E32" s="77" t="s">
        <v>193</v>
      </c>
      <c r="F32" s="77" t="s">
        <v>48</v>
      </c>
      <c r="G32" s="148" t="s">
        <v>143</v>
      </c>
      <c r="H32" s="77" t="s">
        <v>142</v>
      </c>
      <c r="I32" s="77" t="s">
        <v>194</v>
      </c>
      <c r="J32" s="170" t="s">
        <v>308</v>
      </c>
      <c r="K32" s="171" t="s">
        <v>750</v>
      </c>
      <c r="L32" s="170"/>
      <c r="M32" s="107">
        <v>0</v>
      </c>
      <c r="N32" s="170"/>
      <c r="O32" s="107">
        <v>0.5</v>
      </c>
      <c r="P32" s="169"/>
      <c r="Q32" s="169"/>
      <c r="R32" s="169"/>
      <c r="S32" s="169"/>
      <c r="T32" s="169"/>
      <c r="U32" s="169"/>
    </row>
    <row r="33" spans="2:21" ht="55.5" customHeight="1" x14ac:dyDescent="0.2">
      <c r="B33" s="330"/>
      <c r="C33" s="325" t="s">
        <v>85</v>
      </c>
      <c r="D33" s="323" t="s">
        <v>50</v>
      </c>
      <c r="E33" s="75" t="s">
        <v>195</v>
      </c>
      <c r="F33" s="328" t="s">
        <v>152</v>
      </c>
      <c r="G33" s="81" t="s">
        <v>146</v>
      </c>
      <c r="H33" s="328" t="s">
        <v>149</v>
      </c>
      <c r="I33" s="75" t="s">
        <v>196</v>
      </c>
      <c r="J33" s="162" t="s">
        <v>306</v>
      </c>
      <c r="K33" s="111" t="s">
        <v>750</v>
      </c>
      <c r="L33" s="161"/>
      <c r="M33" s="80">
        <v>0</v>
      </c>
      <c r="N33" s="124" t="s">
        <v>778</v>
      </c>
      <c r="O33" s="346">
        <v>0.5</v>
      </c>
      <c r="P33" s="103"/>
      <c r="Q33" s="103"/>
      <c r="R33" s="103"/>
      <c r="S33" s="103"/>
      <c r="T33" s="103"/>
      <c r="U33" s="103"/>
    </row>
    <row r="34" spans="2:21" ht="93" customHeight="1" x14ac:dyDescent="0.2">
      <c r="B34" s="330"/>
      <c r="C34" s="325"/>
      <c r="D34" s="323"/>
      <c r="E34" s="75" t="s">
        <v>211</v>
      </c>
      <c r="F34" s="328"/>
      <c r="G34" s="81" t="s">
        <v>146</v>
      </c>
      <c r="H34" s="328"/>
      <c r="I34" s="75" t="s">
        <v>212</v>
      </c>
      <c r="J34" s="162" t="s">
        <v>306</v>
      </c>
      <c r="K34" s="111" t="s">
        <v>750</v>
      </c>
      <c r="L34" s="161"/>
      <c r="M34" s="80">
        <v>0</v>
      </c>
      <c r="N34" s="103" t="s">
        <v>784</v>
      </c>
      <c r="O34" s="346">
        <v>0.3</v>
      </c>
      <c r="P34" s="103"/>
      <c r="Q34" s="103"/>
      <c r="R34" s="103"/>
      <c r="S34" s="103"/>
      <c r="T34" s="103"/>
      <c r="U34" s="103"/>
    </row>
    <row r="35" spans="2:21" ht="55.5" customHeight="1" x14ac:dyDescent="0.2">
      <c r="B35" s="330"/>
      <c r="C35" s="325"/>
      <c r="D35" s="323"/>
      <c r="E35" s="75" t="s">
        <v>197</v>
      </c>
      <c r="F35" s="328"/>
      <c r="G35" s="81" t="s">
        <v>146</v>
      </c>
      <c r="H35" s="328"/>
      <c r="I35" s="75" t="s">
        <v>150</v>
      </c>
      <c r="J35" s="162" t="s">
        <v>306</v>
      </c>
      <c r="K35" s="111" t="s">
        <v>750</v>
      </c>
      <c r="L35" s="161"/>
      <c r="M35" s="80">
        <v>0</v>
      </c>
      <c r="N35" s="125" t="s">
        <v>779</v>
      </c>
      <c r="O35" s="346">
        <v>0.2</v>
      </c>
      <c r="P35" s="103"/>
      <c r="Q35" s="103"/>
      <c r="R35" s="103"/>
      <c r="S35" s="103"/>
      <c r="T35" s="103"/>
      <c r="U35" s="103"/>
    </row>
    <row r="36" spans="2:21" ht="92.45" customHeight="1" x14ac:dyDescent="0.2">
      <c r="B36" s="330"/>
      <c r="C36" s="331" t="s">
        <v>86</v>
      </c>
      <c r="D36" s="329" t="s">
        <v>87</v>
      </c>
      <c r="E36" s="170" t="s">
        <v>198</v>
      </c>
      <c r="F36" s="329" t="s">
        <v>760</v>
      </c>
      <c r="G36" s="333" t="s">
        <v>146</v>
      </c>
      <c r="H36" s="170" t="s">
        <v>53</v>
      </c>
      <c r="I36" s="170" t="s">
        <v>199</v>
      </c>
      <c r="J36" s="170" t="s">
        <v>306</v>
      </c>
      <c r="K36" s="171" t="s">
        <v>750</v>
      </c>
      <c r="L36" s="170"/>
      <c r="M36" s="107">
        <v>0</v>
      </c>
      <c r="N36" s="234"/>
      <c r="O36" s="107">
        <v>0.5</v>
      </c>
      <c r="P36" s="169"/>
      <c r="Q36" s="169"/>
      <c r="R36" s="169"/>
      <c r="S36" s="169"/>
      <c r="T36" s="169"/>
      <c r="U36" s="169"/>
    </row>
    <row r="37" spans="2:21" ht="92.45" customHeight="1" x14ac:dyDescent="0.2">
      <c r="B37" s="330"/>
      <c r="C37" s="331"/>
      <c r="D37" s="329"/>
      <c r="E37" s="170" t="s">
        <v>205</v>
      </c>
      <c r="F37" s="329"/>
      <c r="G37" s="333"/>
      <c r="H37" s="170" t="s">
        <v>206</v>
      </c>
      <c r="I37" s="170" t="s">
        <v>200</v>
      </c>
      <c r="J37" s="170" t="s">
        <v>307</v>
      </c>
      <c r="K37" s="171" t="s">
        <v>750</v>
      </c>
      <c r="L37" s="170" t="s">
        <v>742</v>
      </c>
      <c r="M37" s="107">
        <v>0.25</v>
      </c>
      <c r="N37" s="170"/>
      <c r="O37" s="107">
        <v>0.25</v>
      </c>
      <c r="P37" s="169"/>
      <c r="Q37" s="169"/>
      <c r="R37" s="169"/>
      <c r="S37" s="169"/>
      <c r="T37" s="169"/>
      <c r="U37" s="169"/>
    </row>
    <row r="38" spans="2:21" ht="97.9" customHeight="1" x14ac:dyDescent="0.2">
      <c r="B38" s="330"/>
      <c r="C38" s="325" t="s">
        <v>88</v>
      </c>
      <c r="D38" s="323" t="s">
        <v>89</v>
      </c>
      <c r="E38" s="75" t="s">
        <v>147</v>
      </c>
      <c r="F38" s="328" t="s">
        <v>152</v>
      </c>
      <c r="G38" s="75" t="s">
        <v>148</v>
      </c>
      <c r="H38" s="332" t="s">
        <v>55</v>
      </c>
      <c r="I38" s="75" t="s">
        <v>201</v>
      </c>
      <c r="J38" s="162" t="s">
        <v>307</v>
      </c>
      <c r="K38" s="111" t="s">
        <v>750</v>
      </c>
      <c r="L38" s="161" t="s">
        <v>761</v>
      </c>
      <c r="M38" s="80">
        <v>0.5</v>
      </c>
      <c r="N38" s="103"/>
      <c r="O38" s="346">
        <v>0.5</v>
      </c>
      <c r="P38" s="103"/>
      <c r="Q38" s="103"/>
      <c r="R38" s="103"/>
      <c r="S38" s="103"/>
      <c r="T38" s="103"/>
      <c r="U38" s="103"/>
    </row>
    <row r="39" spans="2:21" ht="97.9" customHeight="1" x14ac:dyDescent="0.2">
      <c r="B39" s="330"/>
      <c r="C39" s="325"/>
      <c r="D39" s="323"/>
      <c r="E39" s="75" t="s">
        <v>203</v>
      </c>
      <c r="F39" s="328"/>
      <c r="G39" s="75" t="s">
        <v>202</v>
      </c>
      <c r="H39" s="332"/>
      <c r="I39" s="75" t="s">
        <v>151</v>
      </c>
      <c r="J39" s="112" t="s">
        <v>313</v>
      </c>
      <c r="K39" s="111" t="s">
        <v>750</v>
      </c>
      <c r="L39" s="161" t="s">
        <v>743</v>
      </c>
      <c r="M39" s="80">
        <v>0.25</v>
      </c>
      <c r="N39" s="161"/>
      <c r="O39" s="346">
        <v>0.5</v>
      </c>
      <c r="P39" s="103"/>
      <c r="Q39" s="103"/>
      <c r="R39" s="103"/>
      <c r="S39" s="103"/>
      <c r="T39" s="103"/>
      <c r="U39" s="103"/>
    </row>
    <row r="40" spans="2:21" hidden="1" x14ac:dyDescent="0.2">
      <c r="B40" s="113"/>
      <c r="C40" s="99"/>
      <c r="D40" s="99"/>
      <c r="E40" s="99"/>
      <c r="F40" s="99"/>
      <c r="M40" s="100">
        <f>SUM(M10:M39)</f>
        <v>4.91</v>
      </c>
    </row>
    <row r="41" spans="2:21" ht="33" hidden="1" customHeight="1" x14ac:dyDescent="0.2">
      <c r="B41" s="113"/>
      <c r="C41" s="99"/>
      <c r="D41" s="99"/>
      <c r="E41" s="99"/>
      <c r="F41" s="99"/>
      <c r="M41" s="100">
        <f>M40/31</f>
        <v>0.15838709677419355</v>
      </c>
    </row>
    <row r="42" spans="2:21" ht="51.75" customHeight="1" x14ac:dyDescent="0.2">
      <c r="M42" s="100">
        <f>AVERAGE(M10:M39)</f>
        <v>0.16366666666666668</v>
      </c>
      <c r="O42" s="345">
        <f>AVERAGE(O10:O39)</f>
        <v>0.39333333333333337</v>
      </c>
      <c r="Q42" s="100" t="e">
        <f>AVERAGE(Q10:Q39)</f>
        <v>#DIV/0!</v>
      </c>
      <c r="S42" s="100" t="e">
        <f>AVERAGE(S10:S39)</f>
        <v>#DIV/0!</v>
      </c>
    </row>
    <row r="44" spans="2:21" ht="60" customHeight="1" x14ac:dyDescent="0.2">
      <c r="B44" s="326" t="s">
        <v>95</v>
      </c>
      <c r="C44" s="326"/>
      <c r="D44" s="326"/>
      <c r="E44" s="326"/>
      <c r="F44" s="326"/>
      <c r="G44" s="326"/>
      <c r="H44" s="326"/>
      <c r="I44" s="326"/>
      <c r="J44" s="326"/>
      <c r="K44" s="326"/>
    </row>
    <row r="48" spans="2:21" ht="75" customHeight="1" x14ac:dyDescent="0.2"/>
  </sheetData>
  <mergeCells count="32">
    <mergeCell ref="F36:F37"/>
    <mergeCell ref="F38:F39"/>
    <mergeCell ref="H33:H35"/>
    <mergeCell ref="H38:H39"/>
    <mergeCell ref="F10:F11"/>
    <mergeCell ref="F16:F18"/>
    <mergeCell ref="F19:F22"/>
    <mergeCell ref="F23:F24"/>
    <mergeCell ref="F25:F26"/>
    <mergeCell ref="G36:G37"/>
    <mergeCell ref="B44:K44"/>
    <mergeCell ref="C12:C14"/>
    <mergeCell ref="D10:D11"/>
    <mergeCell ref="G10:G11"/>
    <mergeCell ref="C10:C11"/>
    <mergeCell ref="D16:D18"/>
    <mergeCell ref="D19:D22"/>
    <mergeCell ref="C25:C26"/>
    <mergeCell ref="D25:D26"/>
    <mergeCell ref="F33:F35"/>
    <mergeCell ref="D36:D37"/>
    <mergeCell ref="B10:B39"/>
    <mergeCell ref="C36:C37"/>
    <mergeCell ref="C38:C39"/>
    <mergeCell ref="D38:D39"/>
    <mergeCell ref="C27:C30"/>
    <mergeCell ref="D28:D30"/>
    <mergeCell ref="C31:C32"/>
    <mergeCell ref="D33:D35"/>
    <mergeCell ref="C33:C35"/>
    <mergeCell ref="D23:D24"/>
    <mergeCell ref="C15:C24"/>
  </mergeCells>
  <hyperlinks>
    <hyperlink ref="L17" r:id="rId1"/>
    <hyperlink ref="L19" r:id="rId2"/>
  </hyperlinks>
  <pageMargins left="0.7" right="0.7" top="0.75" bottom="0.75" header="0.3" footer="0.3"/>
  <pageSetup paperSize="14" scale="60" orientation="landscape" r:id="rId3"/>
  <rowBreaks count="1" manualBreakCount="1">
    <brk id="39"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61"/>
  <sheetViews>
    <sheetView workbookViewId="0">
      <selection activeCell="A10" sqref="A10"/>
    </sheetView>
  </sheetViews>
  <sheetFormatPr baseColWidth="10" defaultRowHeight="15" x14ac:dyDescent="0.25"/>
  <cols>
    <col min="1" max="1" width="12.75" style="176" customWidth="1"/>
    <col min="2" max="2" width="43.375" style="176" customWidth="1"/>
    <col min="3" max="3" width="21.875" style="177" bestFit="1" customWidth="1"/>
    <col min="4" max="6" width="11" style="176"/>
    <col min="7" max="7" width="17.75" style="176" bestFit="1" customWidth="1"/>
    <col min="8" max="16384" width="11" style="176"/>
  </cols>
  <sheetData>
    <row r="1" spans="1:7" ht="28.5" x14ac:dyDescent="0.45">
      <c r="A1" s="336" t="s">
        <v>376</v>
      </c>
      <c r="B1" s="336"/>
      <c r="C1" s="336"/>
      <c r="D1" s="336"/>
      <c r="E1" s="336"/>
      <c r="F1" s="336"/>
      <c r="G1" s="336"/>
    </row>
    <row r="2" spans="1:7" ht="28.5" x14ac:dyDescent="0.45">
      <c r="A2" s="336" t="s">
        <v>380</v>
      </c>
      <c r="B2" s="336"/>
      <c r="C2" s="336"/>
      <c r="D2" s="336"/>
      <c r="E2" s="336"/>
      <c r="F2" s="336"/>
      <c r="G2" s="336"/>
    </row>
    <row r="3" spans="1:7" ht="28.5" x14ac:dyDescent="0.45">
      <c r="A3" s="336" t="s">
        <v>411</v>
      </c>
      <c r="B3" s="336"/>
      <c r="C3" s="336"/>
      <c r="D3" s="336"/>
      <c r="E3" s="336"/>
      <c r="F3" s="336"/>
      <c r="G3" s="336"/>
    </row>
    <row r="5" spans="1:7" ht="30" x14ac:dyDescent="0.2">
      <c r="A5" s="189" t="s">
        <v>381</v>
      </c>
      <c r="B5" s="190" t="s">
        <v>331</v>
      </c>
      <c r="C5" s="190" t="s">
        <v>332</v>
      </c>
      <c r="D5" s="334" t="s">
        <v>377</v>
      </c>
      <c r="E5" s="334"/>
      <c r="F5" s="334"/>
      <c r="G5" s="335" t="s">
        <v>378</v>
      </c>
    </row>
    <row r="6" spans="1:7" ht="25.5" x14ac:dyDescent="0.2">
      <c r="A6" s="191">
        <v>2</v>
      </c>
      <c r="B6" s="192" t="s">
        <v>333</v>
      </c>
      <c r="C6" s="193">
        <f>+C8+C17+C21+C26+C43+C48+C59</f>
        <v>1168442348</v>
      </c>
      <c r="D6" s="187" t="s">
        <v>382</v>
      </c>
      <c r="E6" s="187" t="s">
        <v>383</v>
      </c>
      <c r="F6" s="188" t="s">
        <v>384</v>
      </c>
      <c r="G6" s="335"/>
    </row>
    <row r="7" spans="1:7" x14ac:dyDescent="0.25">
      <c r="A7" s="194"/>
      <c r="B7" s="178"/>
      <c r="C7" s="181"/>
      <c r="D7" s="195"/>
      <c r="E7" s="195"/>
      <c r="F7" s="196"/>
      <c r="G7" s="196"/>
    </row>
    <row r="8" spans="1:7" ht="15.75" x14ac:dyDescent="0.2">
      <c r="A8" s="201" t="s">
        <v>334</v>
      </c>
      <c r="B8" s="201" t="s">
        <v>335</v>
      </c>
      <c r="C8" s="202">
        <f>SUM(C9:C16)</f>
        <v>699585000</v>
      </c>
      <c r="D8" s="203">
        <f t="shared" ref="D8:F8" si="0">SUM(D9:D16)</f>
        <v>0</v>
      </c>
      <c r="E8" s="203">
        <f t="shared" si="0"/>
        <v>0</v>
      </c>
      <c r="F8" s="203">
        <f t="shared" si="0"/>
        <v>0</v>
      </c>
      <c r="G8" s="203">
        <f>C8+D8+E8-F8</f>
        <v>699585000</v>
      </c>
    </row>
    <row r="9" spans="1:7" x14ac:dyDescent="0.25">
      <c r="A9" s="197">
        <v>202110101</v>
      </c>
      <c r="B9" s="180" t="s">
        <v>336</v>
      </c>
      <c r="C9" s="181">
        <v>536000000</v>
      </c>
      <c r="D9" s="235"/>
      <c r="E9" s="236"/>
      <c r="F9" s="237">
        <f>'[1]LIBRO DE PRESUPUESTO'!F8</f>
        <v>0</v>
      </c>
      <c r="G9" s="182">
        <f>C9+D9+E9-F9</f>
        <v>536000000</v>
      </c>
    </row>
    <row r="10" spans="1:7" x14ac:dyDescent="0.25">
      <c r="A10" s="197">
        <v>202110103</v>
      </c>
      <c r="B10" s="180" t="s">
        <v>337</v>
      </c>
      <c r="C10" s="181">
        <v>1320000</v>
      </c>
      <c r="D10" s="235"/>
      <c r="E10" s="236"/>
      <c r="F10" s="237"/>
      <c r="G10" s="182">
        <f t="shared" ref="G10:G42" si="1">C10+D10+E10-F10</f>
        <v>1320000</v>
      </c>
    </row>
    <row r="11" spans="1:7" x14ac:dyDescent="0.25">
      <c r="A11" s="197">
        <v>202110104</v>
      </c>
      <c r="B11" s="180" t="s">
        <v>385</v>
      </c>
      <c r="C11" s="181">
        <v>848000</v>
      </c>
      <c r="D11" s="235"/>
      <c r="E11" s="236"/>
      <c r="F11" s="237"/>
      <c r="G11" s="182">
        <f t="shared" si="1"/>
        <v>848000</v>
      </c>
    </row>
    <row r="12" spans="1:7" x14ac:dyDescent="0.25">
      <c r="A12" s="197">
        <v>202110105</v>
      </c>
      <c r="B12" s="180" t="s">
        <v>386</v>
      </c>
      <c r="C12" s="181">
        <v>16300000</v>
      </c>
      <c r="D12" s="235"/>
      <c r="E12" s="236"/>
      <c r="F12" s="237"/>
      <c r="G12" s="182">
        <f t="shared" si="1"/>
        <v>16300000</v>
      </c>
    </row>
    <row r="13" spans="1:7" x14ac:dyDescent="0.25">
      <c r="A13" s="197">
        <v>202110106</v>
      </c>
      <c r="B13" s="180" t="s">
        <v>338</v>
      </c>
      <c r="C13" s="181">
        <v>24000000</v>
      </c>
      <c r="D13" s="235"/>
      <c r="E13" s="236"/>
      <c r="F13" s="237"/>
      <c r="G13" s="182">
        <f t="shared" si="1"/>
        <v>24000000</v>
      </c>
    </row>
    <row r="14" spans="1:7" x14ac:dyDescent="0.25">
      <c r="A14" s="197">
        <v>202110107</v>
      </c>
      <c r="B14" s="180" t="s">
        <v>339</v>
      </c>
      <c r="C14" s="181">
        <v>24787000</v>
      </c>
      <c r="D14" s="235"/>
      <c r="E14" s="236"/>
      <c r="F14" s="237"/>
      <c r="G14" s="182">
        <f t="shared" si="1"/>
        <v>24787000</v>
      </c>
    </row>
    <row r="15" spans="1:7" x14ac:dyDescent="0.25">
      <c r="A15" s="197">
        <v>202110109</v>
      </c>
      <c r="B15" s="180" t="s">
        <v>340</v>
      </c>
      <c r="C15" s="181">
        <v>41330000</v>
      </c>
      <c r="D15" s="235"/>
      <c r="E15" s="236"/>
      <c r="F15" s="237"/>
      <c r="G15" s="182">
        <f t="shared" si="1"/>
        <v>41330000</v>
      </c>
    </row>
    <row r="16" spans="1:7" x14ac:dyDescent="0.25">
      <c r="A16" s="197">
        <v>202110108</v>
      </c>
      <c r="B16" s="180" t="s">
        <v>341</v>
      </c>
      <c r="C16" s="181">
        <v>55000000</v>
      </c>
      <c r="D16" s="235"/>
      <c r="E16" s="236"/>
      <c r="F16" s="237"/>
      <c r="G16" s="182">
        <f t="shared" si="1"/>
        <v>55000000</v>
      </c>
    </row>
    <row r="17" spans="1:7" ht="15.75" x14ac:dyDescent="0.2">
      <c r="A17" s="201" t="s">
        <v>342</v>
      </c>
      <c r="B17" s="201" t="s">
        <v>387</v>
      </c>
      <c r="C17" s="204">
        <f>SUM(C18:C20)</f>
        <v>77000000</v>
      </c>
      <c r="D17" s="203">
        <f t="shared" ref="D17:F17" si="2">SUM(D18:D20)</f>
        <v>0</v>
      </c>
      <c r="E17" s="203">
        <f t="shared" si="2"/>
        <v>0</v>
      </c>
      <c r="F17" s="203">
        <f t="shared" si="2"/>
        <v>0</v>
      </c>
      <c r="G17" s="203">
        <f>C17+D17+E17-F17</f>
        <v>77000000</v>
      </c>
    </row>
    <row r="18" spans="1:7" x14ac:dyDescent="0.25">
      <c r="A18" s="197">
        <v>202110201</v>
      </c>
      <c r="B18" s="183" t="s">
        <v>343</v>
      </c>
      <c r="C18" s="181">
        <v>60000000</v>
      </c>
      <c r="D18" s="235"/>
      <c r="E18" s="236">
        <f>'[1]LIBRO DE PRESUPUESTO'!E190</f>
        <v>0</v>
      </c>
      <c r="F18" s="237"/>
      <c r="G18" s="182">
        <f t="shared" si="1"/>
        <v>60000000</v>
      </c>
    </row>
    <row r="19" spans="1:7" x14ac:dyDescent="0.25">
      <c r="A19" s="197">
        <v>202110202</v>
      </c>
      <c r="B19" s="180" t="s">
        <v>388</v>
      </c>
      <c r="C19" s="181">
        <v>17000000</v>
      </c>
      <c r="D19" s="235"/>
      <c r="E19" s="236">
        <f>'[1]LIBRO DE PRESUPUESTO'!E205</f>
        <v>0</v>
      </c>
      <c r="F19" s="237"/>
      <c r="G19" s="182">
        <f t="shared" si="1"/>
        <v>17000000</v>
      </c>
    </row>
    <row r="20" spans="1:7" x14ac:dyDescent="0.25">
      <c r="A20" s="197">
        <v>202110203</v>
      </c>
      <c r="B20" s="184" t="s">
        <v>344</v>
      </c>
      <c r="C20" s="181">
        <v>0</v>
      </c>
      <c r="D20" s="235"/>
      <c r="E20" s="236"/>
      <c r="F20" s="237"/>
      <c r="G20" s="182">
        <f t="shared" si="1"/>
        <v>0</v>
      </c>
    </row>
    <row r="21" spans="1:7" ht="15.75" x14ac:dyDescent="0.2">
      <c r="A21" s="201" t="s">
        <v>345</v>
      </c>
      <c r="B21" s="205" t="s">
        <v>346</v>
      </c>
      <c r="C21" s="204">
        <f>SUM(C22:C25)</f>
        <v>27300000</v>
      </c>
      <c r="D21" s="206">
        <f t="shared" ref="D21:F21" si="3">SUM(D22:D25)</f>
        <v>0</v>
      </c>
      <c r="E21" s="206">
        <f t="shared" si="3"/>
        <v>0</v>
      </c>
      <c r="F21" s="206">
        <f t="shared" si="3"/>
        <v>0</v>
      </c>
      <c r="G21" s="203">
        <f>C21+D21+E21-F21</f>
        <v>27300000</v>
      </c>
    </row>
    <row r="22" spans="1:7" x14ac:dyDescent="0.25">
      <c r="A22" s="197">
        <v>202110301</v>
      </c>
      <c r="B22" s="184" t="s">
        <v>347</v>
      </c>
      <c r="C22" s="181">
        <v>6000000</v>
      </c>
      <c r="D22" s="235"/>
      <c r="E22" s="236"/>
      <c r="F22" s="237"/>
      <c r="G22" s="182">
        <f t="shared" si="1"/>
        <v>6000000</v>
      </c>
    </row>
    <row r="23" spans="1:7" x14ac:dyDescent="0.25">
      <c r="A23" s="197">
        <v>202110302</v>
      </c>
      <c r="B23" s="185" t="s">
        <v>389</v>
      </c>
      <c r="C23" s="181">
        <v>20000000</v>
      </c>
      <c r="D23" s="235"/>
      <c r="E23" s="236"/>
      <c r="F23" s="237"/>
      <c r="G23" s="182">
        <f t="shared" si="1"/>
        <v>20000000</v>
      </c>
    </row>
    <row r="24" spans="1:7" x14ac:dyDescent="0.25">
      <c r="A24" s="197">
        <v>202110304</v>
      </c>
      <c r="B24" s="184" t="s">
        <v>390</v>
      </c>
      <c r="C24" s="181">
        <v>1300000</v>
      </c>
      <c r="D24" s="235"/>
      <c r="E24" s="236"/>
      <c r="F24" s="237"/>
      <c r="G24" s="182">
        <f t="shared" si="1"/>
        <v>1300000</v>
      </c>
    </row>
    <row r="25" spans="1:7" x14ac:dyDescent="0.25">
      <c r="A25" s="197">
        <v>202110305</v>
      </c>
      <c r="B25" s="184" t="s">
        <v>348</v>
      </c>
      <c r="C25" s="181">
        <v>0</v>
      </c>
      <c r="D25" s="235"/>
      <c r="E25" s="236"/>
      <c r="F25" s="237"/>
      <c r="G25" s="182">
        <f t="shared" si="1"/>
        <v>0</v>
      </c>
    </row>
    <row r="26" spans="1:7" ht="15.75" x14ac:dyDescent="0.2">
      <c r="A26" s="201" t="s">
        <v>349</v>
      </c>
      <c r="B26" s="205" t="s">
        <v>350</v>
      </c>
      <c r="C26" s="207">
        <f>SUM(C27:C42)</f>
        <v>158227607</v>
      </c>
      <c r="D26" s="206">
        <f t="shared" ref="D26:F26" si="4">SUM(D27:D36)</f>
        <v>0</v>
      </c>
      <c r="E26" s="206">
        <f t="shared" si="4"/>
        <v>0</v>
      </c>
      <c r="F26" s="206">
        <f t="shared" si="4"/>
        <v>0</v>
      </c>
      <c r="G26" s="203">
        <f>C26+D26+E26-F26</f>
        <v>158227607</v>
      </c>
    </row>
    <row r="27" spans="1:7" x14ac:dyDescent="0.25">
      <c r="A27" s="197">
        <v>202120201</v>
      </c>
      <c r="B27" s="184" t="s">
        <v>351</v>
      </c>
      <c r="C27" s="181">
        <v>9400000</v>
      </c>
      <c r="D27" s="235"/>
      <c r="E27" s="236"/>
      <c r="F27" s="237">
        <f>'[1]LIBRO DE PRESUPUESTO'!F601</f>
        <v>0</v>
      </c>
      <c r="G27" s="182">
        <f t="shared" si="1"/>
        <v>9400000</v>
      </c>
    </row>
    <row r="28" spans="1:7" x14ac:dyDescent="0.25">
      <c r="A28" s="197">
        <v>202120202</v>
      </c>
      <c r="B28" s="184" t="s">
        <v>391</v>
      </c>
      <c r="C28" s="181">
        <v>73027607</v>
      </c>
      <c r="D28" s="235"/>
      <c r="E28" s="236"/>
      <c r="F28" s="237"/>
      <c r="G28" s="182">
        <f t="shared" si="1"/>
        <v>73027607</v>
      </c>
    </row>
    <row r="29" spans="1:7" x14ac:dyDescent="0.25">
      <c r="A29" s="197">
        <v>202120203</v>
      </c>
      <c r="B29" s="184" t="s">
        <v>352</v>
      </c>
      <c r="C29" s="181">
        <v>2000000</v>
      </c>
      <c r="D29" s="235"/>
      <c r="E29" s="236"/>
      <c r="F29" s="237"/>
      <c r="G29" s="182">
        <f t="shared" si="1"/>
        <v>2000000</v>
      </c>
    </row>
    <row r="30" spans="1:7" x14ac:dyDescent="0.25">
      <c r="A30" s="197">
        <v>202120204</v>
      </c>
      <c r="B30" s="184" t="s">
        <v>392</v>
      </c>
      <c r="C30" s="181">
        <f>750000*12</f>
        <v>9000000</v>
      </c>
      <c r="D30" s="235"/>
      <c r="E30" s="236"/>
      <c r="F30" s="237"/>
      <c r="G30" s="182">
        <f t="shared" si="1"/>
        <v>9000000</v>
      </c>
    </row>
    <row r="31" spans="1:7" x14ac:dyDescent="0.25">
      <c r="A31" s="197">
        <v>202120205</v>
      </c>
      <c r="B31" s="184" t="s">
        <v>393</v>
      </c>
      <c r="C31" s="181">
        <v>4500000</v>
      </c>
      <c r="D31" s="235"/>
      <c r="E31" s="236"/>
      <c r="F31" s="237"/>
      <c r="G31" s="182">
        <f t="shared" si="1"/>
        <v>4500000</v>
      </c>
    </row>
    <row r="32" spans="1:7" x14ac:dyDescent="0.25">
      <c r="A32" s="197">
        <v>202120206</v>
      </c>
      <c r="B32" s="184" t="s">
        <v>394</v>
      </c>
      <c r="C32" s="181">
        <v>2500000</v>
      </c>
      <c r="D32" s="235"/>
      <c r="E32" s="236"/>
      <c r="F32" s="237"/>
      <c r="G32" s="182">
        <f t="shared" si="1"/>
        <v>2500000</v>
      </c>
    </row>
    <row r="33" spans="1:7" x14ac:dyDescent="0.25">
      <c r="A33" s="197">
        <v>202120207</v>
      </c>
      <c r="B33" s="185" t="s">
        <v>353</v>
      </c>
      <c r="C33" s="181">
        <v>1500000</v>
      </c>
      <c r="D33" s="235"/>
      <c r="E33" s="236"/>
      <c r="F33" s="237"/>
      <c r="G33" s="182">
        <f t="shared" si="1"/>
        <v>1500000</v>
      </c>
    </row>
    <row r="34" spans="1:7" x14ac:dyDescent="0.25">
      <c r="A34" s="197">
        <v>202120208</v>
      </c>
      <c r="B34" s="184" t="s">
        <v>354</v>
      </c>
      <c r="C34" s="181">
        <v>0</v>
      </c>
      <c r="D34" s="235"/>
      <c r="E34" s="236"/>
      <c r="F34" s="237"/>
      <c r="G34" s="182">
        <f t="shared" si="1"/>
        <v>0</v>
      </c>
    </row>
    <row r="35" spans="1:7" x14ac:dyDescent="0.25">
      <c r="A35" s="197">
        <v>202120209</v>
      </c>
      <c r="B35" s="184" t="s">
        <v>355</v>
      </c>
      <c r="C35" s="181">
        <v>5000000</v>
      </c>
      <c r="D35" s="235"/>
      <c r="E35" s="236"/>
      <c r="F35" s="237"/>
      <c r="G35" s="182">
        <f t="shared" si="1"/>
        <v>5000000</v>
      </c>
    </row>
    <row r="36" spans="1:7" x14ac:dyDescent="0.25">
      <c r="A36" s="197">
        <v>202120210</v>
      </c>
      <c r="B36" s="185" t="s">
        <v>356</v>
      </c>
      <c r="C36" s="181">
        <v>24000000</v>
      </c>
      <c r="D36" s="235"/>
      <c r="E36" s="236"/>
      <c r="F36" s="237"/>
      <c r="G36" s="182">
        <f t="shared" si="1"/>
        <v>24000000</v>
      </c>
    </row>
    <row r="37" spans="1:7" x14ac:dyDescent="0.25">
      <c r="A37" s="197">
        <v>202120211</v>
      </c>
      <c r="B37" s="184" t="s">
        <v>357</v>
      </c>
      <c r="C37" s="181">
        <v>4000000</v>
      </c>
      <c r="D37" s="235"/>
      <c r="E37" s="236"/>
      <c r="F37" s="237"/>
      <c r="G37" s="182">
        <f t="shared" si="1"/>
        <v>4000000</v>
      </c>
    </row>
    <row r="38" spans="1:7" x14ac:dyDescent="0.25">
      <c r="A38" s="197">
        <v>202120212</v>
      </c>
      <c r="B38" s="184" t="s">
        <v>358</v>
      </c>
      <c r="C38" s="181">
        <v>22000000</v>
      </c>
      <c r="D38" s="235"/>
      <c r="E38" s="236"/>
      <c r="F38" s="237"/>
      <c r="G38" s="182">
        <f t="shared" si="1"/>
        <v>22000000</v>
      </c>
    </row>
    <row r="39" spans="1:7" x14ac:dyDescent="0.25">
      <c r="A39" s="197">
        <v>202120213</v>
      </c>
      <c r="B39" s="184" t="s">
        <v>359</v>
      </c>
      <c r="C39" s="181">
        <v>0</v>
      </c>
      <c r="D39" s="235"/>
      <c r="E39" s="236"/>
      <c r="F39" s="237"/>
      <c r="G39" s="182">
        <f t="shared" si="1"/>
        <v>0</v>
      </c>
    </row>
    <row r="40" spans="1:7" x14ac:dyDescent="0.25">
      <c r="A40" s="197">
        <v>202120214</v>
      </c>
      <c r="B40" s="184" t="s">
        <v>360</v>
      </c>
      <c r="C40" s="181">
        <v>0</v>
      </c>
      <c r="D40" s="235"/>
      <c r="E40" s="236"/>
      <c r="F40" s="237"/>
      <c r="G40" s="182">
        <f t="shared" si="1"/>
        <v>0</v>
      </c>
    </row>
    <row r="41" spans="1:7" x14ac:dyDescent="0.25">
      <c r="A41" s="197">
        <v>202120215</v>
      </c>
      <c r="B41" s="184" t="s">
        <v>361</v>
      </c>
      <c r="C41" s="181">
        <v>1300000</v>
      </c>
      <c r="D41" s="235"/>
      <c r="E41" s="236"/>
      <c r="F41" s="237"/>
      <c r="G41" s="182">
        <f t="shared" si="1"/>
        <v>1300000</v>
      </c>
    </row>
    <row r="42" spans="1:7" x14ac:dyDescent="0.25">
      <c r="A42" s="197">
        <v>202120216</v>
      </c>
      <c r="B42" s="186" t="s">
        <v>362</v>
      </c>
      <c r="C42" s="181">
        <v>0</v>
      </c>
      <c r="D42" s="235"/>
      <c r="E42" s="236"/>
      <c r="F42" s="237"/>
      <c r="G42" s="182">
        <f t="shared" si="1"/>
        <v>0</v>
      </c>
    </row>
    <row r="43" spans="1:7" ht="35.25" customHeight="1" x14ac:dyDescent="0.2">
      <c r="A43" s="201" t="s">
        <v>363</v>
      </c>
      <c r="B43" s="208" t="s">
        <v>364</v>
      </c>
      <c r="C43" s="209">
        <f>SUM(C44:C47)</f>
        <v>73229741</v>
      </c>
      <c r="D43" s="179"/>
      <c r="E43" s="179"/>
      <c r="F43" s="179"/>
      <c r="G43" s="203">
        <f>C43+D43+E43-F43</f>
        <v>73229741</v>
      </c>
    </row>
    <row r="44" spans="1:7" x14ac:dyDescent="0.25">
      <c r="A44" s="197">
        <v>202110301</v>
      </c>
      <c r="B44" s="184" t="s">
        <v>365</v>
      </c>
      <c r="C44" s="181">
        <v>6000083</v>
      </c>
      <c r="D44" s="235"/>
      <c r="E44" s="236"/>
      <c r="F44" s="237"/>
      <c r="G44" s="238">
        <v>6000083</v>
      </c>
    </row>
    <row r="45" spans="1:7" x14ac:dyDescent="0.25">
      <c r="A45" s="197">
        <v>202110302</v>
      </c>
      <c r="B45" s="184" t="s">
        <v>395</v>
      </c>
      <c r="C45" s="181">
        <v>46429658</v>
      </c>
      <c r="D45" s="235"/>
      <c r="E45" s="236"/>
      <c r="F45" s="237"/>
      <c r="G45" s="238">
        <v>46429658</v>
      </c>
    </row>
    <row r="46" spans="1:7" x14ac:dyDescent="0.25">
      <c r="A46" s="197">
        <v>202110304</v>
      </c>
      <c r="B46" s="184" t="s">
        <v>366</v>
      </c>
      <c r="C46" s="181">
        <v>14000000</v>
      </c>
      <c r="D46" s="235"/>
      <c r="E46" s="236"/>
      <c r="F46" s="237"/>
      <c r="G46" s="238">
        <v>14000000</v>
      </c>
    </row>
    <row r="47" spans="1:7" x14ac:dyDescent="0.25">
      <c r="A47" s="197">
        <v>202110305</v>
      </c>
      <c r="B47" s="184" t="s">
        <v>396</v>
      </c>
      <c r="C47" s="181">
        <v>6800000</v>
      </c>
      <c r="D47" s="235"/>
      <c r="E47" s="236"/>
      <c r="F47" s="237"/>
      <c r="G47" s="238">
        <v>6800000</v>
      </c>
    </row>
    <row r="48" spans="1:7" ht="15.75" x14ac:dyDescent="0.2">
      <c r="A48" s="201">
        <v>20201104</v>
      </c>
      <c r="B48" s="210" t="s">
        <v>367</v>
      </c>
      <c r="C48" s="211">
        <f>SUM(C49:C58)</f>
        <v>133100000</v>
      </c>
      <c r="D48" s="179"/>
      <c r="E48" s="179"/>
      <c r="F48" s="179"/>
      <c r="G48" s="203">
        <f>C48+D48+E48-F48</f>
        <v>133100000</v>
      </c>
    </row>
    <row r="49" spans="1:8" x14ac:dyDescent="0.25">
      <c r="A49" s="198">
        <v>202110401</v>
      </c>
      <c r="B49" s="184" t="s">
        <v>365</v>
      </c>
      <c r="C49" s="181">
        <v>12000000</v>
      </c>
      <c r="D49" s="235"/>
      <c r="E49" s="236"/>
      <c r="F49" s="237"/>
      <c r="G49" s="238">
        <v>12000000</v>
      </c>
    </row>
    <row r="50" spans="1:8" x14ac:dyDescent="0.25">
      <c r="A50" s="197">
        <v>202110402</v>
      </c>
      <c r="B50" s="184" t="s">
        <v>395</v>
      </c>
      <c r="C50" s="181">
        <v>0</v>
      </c>
      <c r="D50" s="235"/>
      <c r="E50" s="236"/>
      <c r="F50" s="237"/>
      <c r="G50" s="238">
        <v>0</v>
      </c>
    </row>
    <row r="51" spans="1:8" x14ac:dyDescent="0.25">
      <c r="A51" s="197">
        <v>202110403</v>
      </c>
      <c r="B51" s="184" t="s">
        <v>397</v>
      </c>
      <c r="C51" s="181">
        <v>3900000</v>
      </c>
      <c r="D51" s="235"/>
      <c r="E51" s="236"/>
      <c r="F51" s="237"/>
      <c r="G51" s="238">
        <v>3900000</v>
      </c>
    </row>
    <row r="52" spans="1:8" x14ac:dyDescent="0.25">
      <c r="A52" s="197">
        <v>202110404</v>
      </c>
      <c r="B52" s="184" t="s">
        <v>366</v>
      </c>
      <c r="C52" s="181">
        <v>52000000</v>
      </c>
      <c r="D52" s="235"/>
      <c r="E52" s="236"/>
      <c r="F52" s="237"/>
      <c r="G52" s="238">
        <v>52000000</v>
      </c>
    </row>
    <row r="53" spans="1:8" x14ac:dyDescent="0.25">
      <c r="A53" s="197">
        <v>202110405</v>
      </c>
      <c r="B53" s="184" t="s">
        <v>368</v>
      </c>
      <c r="C53" s="181">
        <v>27000000</v>
      </c>
      <c r="D53" s="235"/>
      <c r="E53" s="236"/>
      <c r="F53" s="237"/>
      <c r="G53" s="238">
        <v>27000000</v>
      </c>
    </row>
    <row r="54" spans="1:8" x14ac:dyDescent="0.25">
      <c r="A54" s="197">
        <v>202110406</v>
      </c>
      <c r="B54" s="184" t="s">
        <v>369</v>
      </c>
      <c r="C54" s="181">
        <v>23000000</v>
      </c>
      <c r="D54" s="235"/>
      <c r="E54" s="236"/>
      <c r="F54" s="237"/>
      <c r="G54" s="238">
        <v>23000000</v>
      </c>
    </row>
    <row r="55" spans="1:8" x14ac:dyDescent="0.25">
      <c r="A55" s="197">
        <v>202110407</v>
      </c>
      <c r="B55" s="184" t="s">
        <v>370</v>
      </c>
      <c r="C55" s="181">
        <v>4000000</v>
      </c>
      <c r="D55" s="235"/>
      <c r="E55" s="236"/>
      <c r="F55" s="237"/>
      <c r="G55" s="238">
        <v>4000000</v>
      </c>
    </row>
    <row r="56" spans="1:8" x14ac:dyDescent="0.25">
      <c r="A56" s="197">
        <v>202110408</v>
      </c>
      <c r="B56" s="184" t="s">
        <v>371</v>
      </c>
      <c r="C56" s="181">
        <v>4000000</v>
      </c>
      <c r="D56" s="235"/>
      <c r="E56" s="236"/>
      <c r="F56" s="237"/>
      <c r="G56" s="238">
        <v>4000000</v>
      </c>
    </row>
    <row r="57" spans="1:8" x14ac:dyDescent="0.25">
      <c r="A57" s="197">
        <v>202110409</v>
      </c>
      <c r="B57" s="184" t="s">
        <v>372</v>
      </c>
      <c r="C57" s="181">
        <v>7200000</v>
      </c>
      <c r="D57" s="235"/>
      <c r="E57" s="236"/>
      <c r="F57" s="237"/>
      <c r="G57" s="238">
        <v>7200000</v>
      </c>
    </row>
    <row r="58" spans="1:8" x14ac:dyDescent="0.25">
      <c r="A58" s="197">
        <v>202110410</v>
      </c>
      <c r="B58" s="184" t="s">
        <v>373</v>
      </c>
      <c r="C58" s="181">
        <v>0</v>
      </c>
      <c r="D58" s="235"/>
      <c r="E58" s="236"/>
      <c r="F58" s="237"/>
      <c r="G58" s="238">
        <v>0</v>
      </c>
    </row>
    <row r="59" spans="1:8" ht="15.75" x14ac:dyDescent="0.2">
      <c r="A59" s="205">
        <v>20201203</v>
      </c>
      <c r="B59" s="205" t="s">
        <v>374</v>
      </c>
      <c r="C59" s="207">
        <f>SUM(C60:C60)</f>
        <v>0</v>
      </c>
      <c r="D59" s="212">
        <f>D60</f>
        <v>0</v>
      </c>
      <c r="E59" s="212">
        <f>E60</f>
        <v>0</v>
      </c>
      <c r="F59" s="212">
        <f>F60</f>
        <v>0</v>
      </c>
      <c r="G59" s="203">
        <f>SUM(G60:G60)</f>
        <v>0</v>
      </c>
      <c r="H59" s="213"/>
    </row>
    <row r="60" spans="1:8" x14ac:dyDescent="0.25">
      <c r="A60" s="199">
        <v>2020130101</v>
      </c>
      <c r="B60" s="184" t="s">
        <v>375</v>
      </c>
      <c r="C60" s="181">
        <v>0</v>
      </c>
      <c r="D60" s="235"/>
      <c r="E60" s="236"/>
      <c r="F60" s="237"/>
      <c r="G60" s="182">
        <v>0</v>
      </c>
    </row>
    <row r="61" spans="1:8" ht="18.75" x14ac:dyDescent="0.2">
      <c r="A61" s="200"/>
      <c r="B61" s="200"/>
      <c r="C61" s="200">
        <f>C59+C48+C43+C26+C21+C17+C8</f>
        <v>1168442348</v>
      </c>
      <c r="D61" s="200">
        <f>D59+D48+D43+D26+D21+D17+D8</f>
        <v>0</v>
      </c>
      <c r="E61" s="200">
        <f>E59+E48+E43+E26+E21+E17+E8</f>
        <v>0</v>
      </c>
      <c r="F61" s="200">
        <f>F59+F48+F43+F26+F21+F17+F8</f>
        <v>0</v>
      </c>
      <c r="G61" s="200">
        <f>G59+G48+G43+G26+G21+G17+G8</f>
        <v>1168442348</v>
      </c>
    </row>
  </sheetData>
  <mergeCells count="5">
    <mergeCell ref="D5:F5"/>
    <mergeCell ref="G5:G6"/>
    <mergeCell ref="A1:G1"/>
    <mergeCell ref="A2:G2"/>
    <mergeCell ref="A3:G3"/>
  </mergeCells>
  <printOptions horizontalCentered="1" verticalCentered="1"/>
  <pageMargins left="0.70866141732283472" right="0.70866141732283472" top="0.74803149606299213" bottom="0.74803149606299213" header="0.31496062992125984" footer="0.31496062992125984"/>
  <pageSetup paperSize="14"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93"/>
  <sheetViews>
    <sheetView workbookViewId="0"/>
  </sheetViews>
  <sheetFormatPr baseColWidth="10" defaultColWidth="8" defaultRowHeight="12.75" x14ac:dyDescent="0.2"/>
  <cols>
    <col min="1" max="1" width="42.25" style="240" customWidth="1"/>
    <col min="2" max="2" width="112.25" style="240" customWidth="1"/>
    <col min="3" max="3" width="52.5" style="240" customWidth="1"/>
    <col min="4" max="4" width="47.125" style="240" customWidth="1"/>
    <col min="5" max="5" width="30.375" style="240" customWidth="1"/>
    <col min="6" max="6" width="49" style="240" customWidth="1"/>
    <col min="7" max="7" width="23.125" style="240" customWidth="1"/>
    <col min="8" max="8" width="22.25" style="240" customWidth="1"/>
    <col min="9" max="9" width="20.125" style="240" customWidth="1"/>
    <col min="10" max="10" width="34.5" style="240" customWidth="1"/>
    <col min="11" max="11" width="31.25" style="240" customWidth="1"/>
    <col min="12" max="12" width="37.625" style="240" customWidth="1"/>
    <col min="13" max="13" width="34.125" style="240" customWidth="1"/>
    <col min="14" max="14" width="28.625" style="240" customWidth="1"/>
    <col min="15" max="15" width="27.125" style="240" customWidth="1"/>
    <col min="16" max="16" width="24.75" style="240" customWidth="1"/>
    <col min="17" max="17" width="33.75" style="240" customWidth="1"/>
    <col min="18" max="18" width="8" style="240" customWidth="1"/>
    <col min="19" max="16384" width="8" style="239"/>
  </cols>
  <sheetData>
    <row r="1" spans="1:17" ht="69" customHeight="1" x14ac:dyDescent="0.2">
      <c r="A1" s="245" t="s">
        <v>732</v>
      </c>
      <c r="B1" s="246" t="s">
        <v>731</v>
      </c>
    </row>
    <row r="2" spans="1:17" ht="18" x14ac:dyDescent="0.2">
      <c r="A2" s="337"/>
      <c r="B2" s="338"/>
      <c r="C2" s="338"/>
      <c r="D2" s="338"/>
      <c r="E2" s="338"/>
      <c r="F2" s="338"/>
      <c r="G2" s="338"/>
      <c r="H2" s="338"/>
      <c r="I2" s="338"/>
      <c r="J2" s="338"/>
      <c r="K2" s="338"/>
      <c r="L2" s="338"/>
      <c r="M2" s="338"/>
      <c r="N2" s="338"/>
      <c r="O2" s="338"/>
      <c r="P2" s="338"/>
      <c r="Q2" s="338"/>
    </row>
    <row r="3" spans="1:17" x14ac:dyDescent="0.2">
      <c r="A3" s="244" t="s">
        <v>730</v>
      </c>
      <c r="B3" s="243" t="s">
        <v>729</v>
      </c>
      <c r="C3" s="243" t="s">
        <v>728</v>
      </c>
      <c r="D3" s="243" t="s">
        <v>727</v>
      </c>
      <c r="E3" s="243" t="s">
        <v>726</v>
      </c>
      <c r="F3" s="243" t="s">
        <v>725</v>
      </c>
      <c r="G3" s="243" t="s">
        <v>724</v>
      </c>
      <c r="H3" s="243" t="s">
        <v>723</v>
      </c>
      <c r="I3" s="243" t="s">
        <v>722</v>
      </c>
      <c r="J3" s="243" t="s">
        <v>721</v>
      </c>
      <c r="K3" s="243" t="s">
        <v>720</v>
      </c>
      <c r="L3" s="243" t="s">
        <v>719</v>
      </c>
      <c r="M3" s="243" t="s">
        <v>718</v>
      </c>
      <c r="N3" s="243" t="s">
        <v>717</v>
      </c>
      <c r="O3" s="243" t="s">
        <v>716</v>
      </c>
      <c r="P3" s="243" t="s">
        <v>715</v>
      </c>
      <c r="Q3" s="243" t="s">
        <v>714</v>
      </c>
    </row>
    <row r="4" spans="1:17" x14ac:dyDescent="0.2">
      <c r="A4" s="241" t="s">
        <v>713</v>
      </c>
      <c r="B4" s="241" t="s">
        <v>712</v>
      </c>
      <c r="C4" s="241" t="s">
        <v>423</v>
      </c>
      <c r="D4" s="241" t="s">
        <v>429</v>
      </c>
      <c r="E4" s="241" t="s">
        <v>664</v>
      </c>
      <c r="F4" s="241" t="s">
        <v>421</v>
      </c>
      <c r="G4" s="241" t="s">
        <v>427</v>
      </c>
      <c r="H4" s="241" t="s">
        <v>419</v>
      </c>
      <c r="I4" s="242">
        <v>26750000</v>
      </c>
      <c r="J4" s="242">
        <v>26750000</v>
      </c>
      <c r="K4" s="241" t="s">
        <v>418</v>
      </c>
      <c r="L4" s="241" t="s">
        <v>417</v>
      </c>
      <c r="M4" s="241" t="s">
        <v>416</v>
      </c>
      <c r="N4" s="241" t="s">
        <v>415</v>
      </c>
      <c r="O4" s="241" t="s">
        <v>414</v>
      </c>
      <c r="P4" s="241" t="s">
        <v>711</v>
      </c>
      <c r="Q4" s="241" t="s">
        <v>412</v>
      </c>
    </row>
    <row r="5" spans="1:17" x14ac:dyDescent="0.2">
      <c r="A5" s="241" t="s">
        <v>710</v>
      </c>
      <c r="B5" s="241" t="s">
        <v>709</v>
      </c>
      <c r="C5" s="241" t="s">
        <v>429</v>
      </c>
      <c r="D5" s="241" t="s">
        <v>429</v>
      </c>
      <c r="E5" s="241" t="s">
        <v>428</v>
      </c>
      <c r="F5" s="241" t="s">
        <v>421</v>
      </c>
      <c r="G5" s="241" t="s">
        <v>427</v>
      </c>
      <c r="H5" s="241" t="s">
        <v>419</v>
      </c>
      <c r="I5" s="242">
        <v>18000000</v>
      </c>
      <c r="J5" s="242">
        <v>18000000</v>
      </c>
      <c r="K5" s="241" t="s">
        <v>418</v>
      </c>
      <c r="L5" s="241" t="s">
        <v>417</v>
      </c>
      <c r="M5" s="241" t="s">
        <v>416</v>
      </c>
      <c r="N5" s="241" t="s">
        <v>415</v>
      </c>
      <c r="O5" s="241" t="s">
        <v>414</v>
      </c>
      <c r="P5" s="241" t="s">
        <v>708</v>
      </c>
      <c r="Q5" s="241" t="s">
        <v>412</v>
      </c>
    </row>
    <row r="6" spans="1:17" x14ac:dyDescent="0.2">
      <c r="A6" s="241" t="s">
        <v>707</v>
      </c>
      <c r="B6" s="241" t="s">
        <v>706</v>
      </c>
      <c r="C6" s="241" t="s">
        <v>434</v>
      </c>
      <c r="D6" s="241" t="s">
        <v>434</v>
      </c>
      <c r="E6" s="241" t="s">
        <v>705</v>
      </c>
      <c r="F6" s="241" t="s">
        <v>421</v>
      </c>
      <c r="G6" s="241" t="s">
        <v>427</v>
      </c>
      <c r="H6" s="241" t="s">
        <v>419</v>
      </c>
      <c r="I6" s="242">
        <v>3000000</v>
      </c>
      <c r="J6" s="242">
        <v>3000000</v>
      </c>
      <c r="K6" s="241" t="s">
        <v>418</v>
      </c>
      <c r="L6" s="241" t="s">
        <v>417</v>
      </c>
      <c r="M6" s="241" t="s">
        <v>416</v>
      </c>
      <c r="N6" s="241" t="s">
        <v>415</v>
      </c>
      <c r="O6" s="241" t="s">
        <v>414</v>
      </c>
      <c r="P6" s="241" t="s">
        <v>704</v>
      </c>
      <c r="Q6" s="241" t="s">
        <v>412</v>
      </c>
    </row>
    <row r="7" spans="1:17" x14ac:dyDescent="0.2">
      <c r="A7" s="241" t="s">
        <v>633</v>
      </c>
      <c r="B7" s="241" t="s">
        <v>703</v>
      </c>
      <c r="C7" s="241" t="s">
        <v>429</v>
      </c>
      <c r="D7" s="241" t="s">
        <v>539</v>
      </c>
      <c r="E7" s="241" t="s">
        <v>631</v>
      </c>
      <c r="F7" s="241" t="s">
        <v>421</v>
      </c>
      <c r="G7" s="241" t="s">
        <v>427</v>
      </c>
      <c r="H7" s="241" t="s">
        <v>419</v>
      </c>
      <c r="I7" s="242">
        <v>24000000</v>
      </c>
      <c r="J7" s="242">
        <v>24000000</v>
      </c>
      <c r="K7" s="241" t="s">
        <v>418</v>
      </c>
      <c r="L7" s="241" t="s">
        <v>417</v>
      </c>
      <c r="M7" s="241" t="s">
        <v>416</v>
      </c>
      <c r="N7" s="241" t="s">
        <v>415</v>
      </c>
      <c r="O7" s="241" t="s">
        <v>414</v>
      </c>
      <c r="P7" s="241" t="s">
        <v>702</v>
      </c>
      <c r="Q7" s="241" t="s">
        <v>412</v>
      </c>
    </row>
    <row r="8" spans="1:17" x14ac:dyDescent="0.2">
      <c r="A8" s="241" t="s">
        <v>701</v>
      </c>
      <c r="B8" s="241" t="s">
        <v>700</v>
      </c>
      <c r="C8" s="241" t="s">
        <v>429</v>
      </c>
      <c r="D8" s="241" t="s">
        <v>539</v>
      </c>
      <c r="E8" s="241" t="s">
        <v>631</v>
      </c>
      <c r="F8" s="241" t="s">
        <v>421</v>
      </c>
      <c r="G8" s="241" t="s">
        <v>420</v>
      </c>
      <c r="H8" s="241" t="s">
        <v>419</v>
      </c>
      <c r="I8" s="242">
        <v>24000000</v>
      </c>
      <c r="J8" s="242">
        <v>24000000</v>
      </c>
      <c r="K8" s="241" t="s">
        <v>418</v>
      </c>
      <c r="L8" s="241" t="s">
        <v>417</v>
      </c>
      <c r="M8" s="241" t="s">
        <v>416</v>
      </c>
      <c r="N8" s="241" t="s">
        <v>415</v>
      </c>
      <c r="O8" s="241" t="s">
        <v>414</v>
      </c>
      <c r="P8" s="241" t="s">
        <v>699</v>
      </c>
      <c r="Q8" s="241" t="s">
        <v>412</v>
      </c>
    </row>
    <row r="9" spans="1:17" x14ac:dyDescent="0.2">
      <c r="A9" s="241" t="s">
        <v>698</v>
      </c>
      <c r="B9" s="241" t="s">
        <v>697</v>
      </c>
      <c r="C9" s="241" t="s">
        <v>686</v>
      </c>
      <c r="D9" s="241" t="s">
        <v>686</v>
      </c>
      <c r="E9" s="241" t="s">
        <v>460</v>
      </c>
      <c r="F9" s="241" t="s">
        <v>421</v>
      </c>
      <c r="G9" s="241" t="s">
        <v>420</v>
      </c>
      <c r="H9" s="241" t="s">
        <v>419</v>
      </c>
      <c r="I9" s="242">
        <v>10000000</v>
      </c>
      <c r="J9" s="242">
        <v>10000000</v>
      </c>
      <c r="K9" s="241" t="s">
        <v>418</v>
      </c>
      <c r="L9" s="241" t="s">
        <v>417</v>
      </c>
      <c r="M9" s="241" t="s">
        <v>416</v>
      </c>
      <c r="N9" s="241" t="s">
        <v>415</v>
      </c>
      <c r="O9" s="241" t="s">
        <v>414</v>
      </c>
      <c r="P9" s="241" t="s">
        <v>696</v>
      </c>
      <c r="Q9" s="241" t="s">
        <v>412</v>
      </c>
    </row>
    <row r="10" spans="1:17" x14ac:dyDescent="0.2">
      <c r="A10" s="241" t="s">
        <v>695</v>
      </c>
      <c r="B10" s="241" t="s">
        <v>694</v>
      </c>
      <c r="C10" s="241" t="s">
        <v>423</v>
      </c>
      <c r="D10" s="241" t="s">
        <v>429</v>
      </c>
      <c r="E10" s="241" t="s">
        <v>664</v>
      </c>
      <c r="F10" s="241" t="s">
        <v>421</v>
      </c>
      <c r="G10" s="241" t="s">
        <v>420</v>
      </c>
      <c r="H10" s="241" t="s">
        <v>419</v>
      </c>
      <c r="I10" s="242">
        <v>18000000</v>
      </c>
      <c r="J10" s="242">
        <v>18000000</v>
      </c>
      <c r="K10" s="241" t="s">
        <v>418</v>
      </c>
      <c r="L10" s="241" t="s">
        <v>417</v>
      </c>
      <c r="M10" s="241" t="s">
        <v>416</v>
      </c>
      <c r="N10" s="241" t="s">
        <v>415</v>
      </c>
      <c r="O10" s="241" t="s">
        <v>414</v>
      </c>
      <c r="P10" s="241" t="s">
        <v>693</v>
      </c>
      <c r="Q10" s="241" t="s">
        <v>412</v>
      </c>
    </row>
    <row r="11" spans="1:17" x14ac:dyDescent="0.2">
      <c r="A11" s="241" t="s">
        <v>692</v>
      </c>
      <c r="B11" s="241" t="s">
        <v>691</v>
      </c>
      <c r="C11" s="241" t="s">
        <v>423</v>
      </c>
      <c r="D11" s="241" t="s">
        <v>429</v>
      </c>
      <c r="E11" s="241" t="s">
        <v>690</v>
      </c>
      <c r="F11" s="241" t="s">
        <v>421</v>
      </c>
      <c r="G11" s="241" t="s">
        <v>420</v>
      </c>
      <c r="H11" s="241" t="s">
        <v>419</v>
      </c>
      <c r="I11" s="242">
        <v>3000000</v>
      </c>
      <c r="J11" s="242">
        <v>3000000</v>
      </c>
      <c r="K11" s="241" t="s">
        <v>418</v>
      </c>
      <c r="L11" s="241" t="s">
        <v>417</v>
      </c>
      <c r="M11" s="241" t="s">
        <v>416</v>
      </c>
      <c r="N11" s="241" t="s">
        <v>415</v>
      </c>
      <c r="O11" s="241" t="s">
        <v>414</v>
      </c>
      <c r="P11" s="241" t="s">
        <v>689</v>
      </c>
      <c r="Q11" s="241" t="s">
        <v>412</v>
      </c>
    </row>
    <row r="12" spans="1:17" x14ac:dyDescent="0.2">
      <c r="A12" s="241" t="s">
        <v>688</v>
      </c>
      <c r="B12" s="241" t="s">
        <v>687</v>
      </c>
      <c r="C12" s="241" t="s">
        <v>686</v>
      </c>
      <c r="D12" s="241" t="s">
        <v>686</v>
      </c>
      <c r="E12" s="241" t="s">
        <v>460</v>
      </c>
      <c r="F12" s="241" t="s">
        <v>421</v>
      </c>
      <c r="G12" s="241" t="s">
        <v>420</v>
      </c>
      <c r="H12" s="241" t="s">
        <v>419</v>
      </c>
      <c r="I12" s="242">
        <v>3800000</v>
      </c>
      <c r="J12" s="242">
        <v>3800000</v>
      </c>
      <c r="K12" s="241" t="s">
        <v>418</v>
      </c>
      <c r="L12" s="241" t="s">
        <v>417</v>
      </c>
      <c r="M12" s="241" t="s">
        <v>416</v>
      </c>
      <c r="N12" s="241" t="s">
        <v>415</v>
      </c>
      <c r="O12" s="241" t="s">
        <v>414</v>
      </c>
      <c r="P12" s="241" t="s">
        <v>685</v>
      </c>
      <c r="Q12" s="241" t="s">
        <v>412</v>
      </c>
    </row>
    <row r="13" spans="1:17" x14ac:dyDescent="0.2">
      <c r="A13" s="241" t="s">
        <v>684</v>
      </c>
      <c r="B13" s="241" t="s">
        <v>683</v>
      </c>
      <c r="C13" s="241" t="s">
        <v>429</v>
      </c>
      <c r="D13" s="241" t="s">
        <v>539</v>
      </c>
      <c r="E13" s="241" t="s">
        <v>682</v>
      </c>
      <c r="F13" s="241" t="s">
        <v>421</v>
      </c>
      <c r="G13" s="241" t="s">
        <v>420</v>
      </c>
      <c r="H13" s="241" t="s">
        <v>419</v>
      </c>
      <c r="I13" s="242">
        <v>7000000</v>
      </c>
      <c r="J13" s="242">
        <v>7000000</v>
      </c>
      <c r="K13" s="241" t="s">
        <v>418</v>
      </c>
      <c r="L13" s="241" t="s">
        <v>417</v>
      </c>
      <c r="M13" s="241" t="s">
        <v>416</v>
      </c>
      <c r="N13" s="241" t="s">
        <v>415</v>
      </c>
      <c r="O13" s="241" t="s">
        <v>414</v>
      </c>
      <c r="P13" s="241" t="s">
        <v>681</v>
      </c>
      <c r="Q13" s="241" t="s">
        <v>412</v>
      </c>
    </row>
    <row r="14" spans="1:17" x14ac:dyDescent="0.2">
      <c r="A14" s="241" t="s">
        <v>680</v>
      </c>
      <c r="B14" s="241" t="s">
        <v>679</v>
      </c>
      <c r="C14" s="241" t="s">
        <v>429</v>
      </c>
      <c r="D14" s="241" t="s">
        <v>429</v>
      </c>
      <c r="E14" s="241" t="s">
        <v>678</v>
      </c>
      <c r="F14" s="241" t="s">
        <v>421</v>
      </c>
      <c r="G14" s="241" t="s">
        <v>420</v>
      </c>
      <c r="H14" s="241" t="s">
        <v>419</v>
      </c>
      <c r="I14" s="242">
        <v>6000000</v>
      </c>
      <c r="J14" s="242">
        <v>6000000</v>
      </c>
      <c r="K14" s="241" t="s">
        <v>418</v>
      </c>
      <c r="L14" s="241" t="s">
        <v>417</v>
      </c>
      <c r="M14" s="241" t="s">
        <v>416</v>
      </c>
      <c r="N14" s="241" t="s">
        <v>415</v>
      </c>
      <c r="O14" s="241" t="s">
        <v>414</v>
      </c>
      <c r="P14" s="241" t="s">
        <v>677</v>
      </c>
      <c r="Q14" s="241" t="s">
        <v>412</v>
      </c>
    </row>
    <row r="15" spans="1:17" x14ac:dyDescent="0.2">
      <c r="A15" s="241" t="s">
        <v>676</v>
      </c>
      <c r="B15" s="241" t="s">
        <v>675</v>
      </c>
      <c r="C15" s="241" t="s">
        <v>543</v>
      </c>
      <c r="D15" s="241" t="s">
        <v>543</v>
      </c>
      <c r="E15" s="241" t="s">
        <v>456</v>
      </c>
      <c r="F15" s="241" t="s">
        <v>421</v>
      </c>
      <c r="G15" s="241" t="s">
        <v>420</v>
      </c>
      <c r="H15" s="241" t="s">
        <v>419</v>
      </c>
      <c r="I15" s="242">
        <v>1400000</v>
      </c>
      <c r="J15" s="242">
        <v>1400000</v>
      </c>
      <c r="K15" s="241" t="s">
        <v>418</v>
      </c>
      <c r="L15" s="241" t="s">
        <v>417</v>
      </c>
      <c r="M15" s="241" t="s">
        <v>416</v>
      </c>
      <c r="N15" s="241" t="s">
        <v>415</v>
      </c>
      <c r="O15" s="241" t="s">
        <v>414</v>
      </c>
      <c r="P15" s="241" t="s">
        <v>674</v>
      </c>
      <c r="Q15" s="241" t="s">
        <v>412</v>
      </c>
    </row>
    <row r="16" spans="1:17" x14ac:dyDescent="0.2">
      <c r="A16" s="241" t="s">
        <v>673</v>
      </c>
      <c r="B16" s="241" t="s">
        <v>672</v>
      </c>
      <c r="C16" s="241" t="s">
        <v>423</v>
      </c>
      <c r="D16" s="241" t="s">
        <v>423</v>
      </c>
      <c r="E16" s="241" t="s">
        <v>671</v>
      </c>
      <c r="F16" s="241" t="s">
        <v>421</v>
      </c>
      <c r="G16" s="241" t="s">
        <v>427</v>
      </c>
      <c r="H16" s="241" t="s">
        <v>419</v>
      </c>
      <c r="I16" s="242">
        <v>52000000</v>
      </c>
      <c r="J16" s="242">
        <v>52000000</v>
      </c>
      <c r="K16" s="241" t="s">
        <v>418</v>
      </c>
      <c r="L16" s="241" t="s">
        <v>417</v>
      </c>
      <c r="M16" s="241" t="s">
        <v>416</v>
      </c>
      <c r="N16" s="241" t="s">
        <v>415</v>
      </c>
      <c r="O16" s="241" t="s">
        <v>414</v>
      </c>
      <c r="P16" s="241" t="s">
        <v>670</v>
      </c>
      <c r="Q16" s="241" t="s">
        <v>412</v>
      </c>
    </row>
    <row r="17" spans="1:17" x14ac:dyDescent="0.2">
      <c r="A17" s="241" t="s">
        <v>669</v>
      </c>
      <c r="B17" s="241" t="s">
        <v>668</v>
      </c>
      <c r="C17" s="241" t="s">
        <v>423</v>
      </c>
      <c r="D17" s="241" t="s">
        <v>423</v>
      </c>
      <c r="E17" s="241" t="s">
        <v>547</v>
      </c>
      <c r="F17" s="241" t="s">
        <v>421</v>
      </c>
      <c r="G17" s="241" t="s">
        <v>427</v>
      </c>
      <c r="H17" s="241" t="s">
        <v>419</v>
      </c>
      <c r="I17" s="242">
        <v>20000000</v>
      </c>
      <c r="J17" s="242">
        <v>20000000</v>
      </c>
      <c r="K17" s="241" t="s">
        <v>418</v>
      </c>
      <c r="L17" s="241" t="s">
        <v>417</v>
      </c>
      <c r="M17" s="241" t="s">
        <v>416</v>
      </c>
      <c r="N17" s="241" t="s">
        <v>415</v>
      </c>
      <c r="O17" s="241" t="s">
        <v>414</v>
      </c>
      <c r="P17" s="241" t="s">
        <v>667</v>
      </c>
      <c r="Q17" s="241" t="s">
        <v>412</v>
      </c>
    </row>
    <row r="18" spans="1:17" x14ac:dyDescent="0.2">
      <c r="A18" s="241" t="s">
        <v>666</v>
      </c>
      <c r="B18" s="241" t="s">
        <v>665</v>
      </c>
      <c r="C18" s="241" t="s">
        <v>429</v>
      </c>
      <c r="D18" s="241" t="s">
        <v>429</v>
      </c>
      <c r="E18" s="241" t="s">
        <v>664</v>
      </c>
      <c r="F18" s="241" t="s">
        <v>421</v>
      </c>
      <c r="G18" s="241" t="s">
        <v>427</v>
      </c>
      <c r="H18" s="241" t="s">
        <v>419</v>
      </c>
      <c r="I18" s="242">
        <v>1200000</v>
      </c>
      <c r="J18" s="242">
        <v>1200000</v>
      </c>
      <c r="K18" s="241" t="s">
        <v>418</v>
      </c>
      <c r="L18" s="241" t="s">
        <v>417</v>
      </c>
      <c r="M18" s="241" t="s">
        <v>416</v>
      </c>
      <c r="N18" s="241" t="s">
        <v>415</v>
      </c>
      <c r="O18" s="241" t="s">
        <v>414</v>
      </c>
      <c r="P18" s="241" t="s">
        <v>663</v>
      </c>
      <c r="Q18" s="241" t="s">
        <v>412</v>
      </c>
    </row>
    <row r="19" spans="1:17" x14ac:dyDescent="0.2">
      <c r="A19" s="241" t="s">
        <v>662</v>
      </c>
      <c r="B19" s="241" t="s">
        <v>661</v>
      </c>
      <c r="C19" s="241" t="s">
        <v>423</v>
      </c>
      <c r="D19" s="241" t="s">
        <v>423</v>
      </c>
      <c r="E19" s="241" t="s">
        <v>660</v>
      </c>
      <c r="F19" s="241" t="s">
        <v>421</v>
      </c>
      <c r="G19" s="241" t="s">
        <v>427</v>
      </c>
      <c r="H19" s="241" t="s">
        <v>419</v>
      </c>
      <c r="I19" s="242">
        <v>75000000</v>
      </c>
      <c r="J19" s="242">
        <v>75000000</v>
      </c>
      <c r="K19" s="241" t="s">
        <v>418</v>
      </c>
      <c r="L19" s="241" t="s">
        <v>417</v>
      </c>
      <c r="M19" s="241" t="s">
        <v>416</v>
      </c>
      <c r="N19" s="241" t="s">
        <v>415</v>
      </c>
      <c r="O19" s="241" t="s">
        <v>414</v>
      </c>
      <c r="P19" s="241" t="s">
        <v>659</v>
      </c>
      <c r="Q19" s="241" t="s">
        <v>412</v>
      </c>
    </row>
    <row r="20" spans="1:17" x14ac:dyDescent="0.2">
      <c r="A20" s="241" t="s">
        <v>658</v>
      </c>
      <c r="B20" s="241" t="s">
        <v>657</v>
      </c>
      <c r="C20" s="241" t="s">
        <v>423</v>
      </c>
      <c r="D20" s="241" t="s">
        <v>423</v>
      </c>
      <c r="E20" s="241" t="s">
        <v>656</v>
      </c>
      <c r="F20" s="241" t="s">
        <v>421</v>
      </c>
      <c r="G20" s="241" t="s">
        <v>427</v>
      </c>
      <c r="H20" s="241" t="s">
        <v>419</v>
      </c>
      <c r="I20" s="242">
        <v>11619000</v>
      </c>
      <c r="J20" s="242">
        <v>11619000</v>
      </c>
      <c r="K20" s="241" t="s">
        <v>418</v>
      </c>
      <c r="L20" s="241" t="s">
        <v>417</v>
      </c>
      <c r="M20" s="241" t="s">
        <v>416</v>
      </c>
      <c r="N20" s="241" t="s">
        <v>415</v>
      </c>
      <c r="O20" s="241" t="s">
        <v>414</v>
      </c>
      <c r="P20" s="241" t="s">
        <v>655</v>
      </c>
      <c r="Q20" s="241" t="s">
        <v>412</v>
      </c>
    </row>
    <row r="21" spans="1:17" x14ac:dyDescent="0.2">
      <c r="A21" s="241" t="s">
        <v>654</v>
      </c>
      <c r="B21" s="241" t="s">
        <v>653</v>
      </c>
      <c r="C21" s="241" t="s">
        <v>423</v>
      </c>
      <c r="D21" s="241" t="s">
        <v>423</v>
      </c>
      <c r="E21" s="241" t="s">
        <v>652</v>
      </c>
      <c r="F21" s="241" t="s">
        <v>421</v>
      </c>
      <c r="G21" s="241" t="s">
        <v>427</v>
      </c>
      <c r="H21" s="241" t="s">
        <v>419</v>
      </c>
      <c r="I21" s="242">
        <v>3000000</v>
      </c>
      <c r="J21" s="242">
        <v>3000000</v>
      </c>
      <c r="K21" s="241" t="s">
        <v>418</v>
      </c>
      <c r="L21" s="241" t="s">
        <v>417</v>
      </c>
      <c r="M21" s="241" t="s">
        <v>416</v>
      </c>
      <c r="N21" s="241" t="s">
        <v>415</v>
      </c>
      <c r="O21" s="241" t="s">
        <v>414</v>
      </c>
      <c r="P21" s="241" t="s">
        <v>651</v>
      </c>
      <c r="Q21" s="241" t="s">
        <v>412</v>
      </c>
    </row>
    <row r="22" spans="1:17" x14ac:dyDescent="0.2">
      <c r="A22" s="241" t="s">
        <v>650</v>
      </c>
      <c r="B22" s="241" t="s">
        <v>649</v>
      </c>
      <c r="C22" s="241" t="s">
        <v>423</v>
      </c>
      <c r="D22" s="241" t="s">
        <v>423</v>
      </c>
      <c r="E22" s="241" t="s">
        <v>648</v>
      </c>
      <c r="F22" s="241" t="s">
        <v>421</v>
      </c>
      <c r="G22" s="241" t="s">
        <v>427</v>
      </c>
      <c r="H22" s="241" t="s">
        <v>419</v>
      </c>
      <c r="I22" s="242">
        <v>1250000</v>
      </c>
      <c r="J22" s="242">
        <v>1250000</v>
      </c>
      <c r="K22" s="241" t="s">
        <v>418</v>
      </c>
      <c r="L22" s="241" t="s">
        <v>417</v>
      </c>
      <c r="M22" s="241" t="s">
        <v>416</v>
      </c>
      <c r="N22" s="241" t="s">
        <v>415</v>
      </c>
      <c r="O22" s="241" t="s">
        <v>414</v>
      </c>
      <c r="P22" s="241" t="s">
        <v>647</v>
      </c>
      <c r="Q22" s="241" t="s">
        <v>412</v>
      </c>
    </row>
    <row r="23" spans="1:17" x14ac:dyDescent="0.2">
      <c r="A23" s="241" t="s">
        <v>646</v>
      </c>
      <c r="B23" s="241" t="s">
        <v>645</v>
      </c>
      <c r="C23" s="241" t="s">
        <v>423</v>
      </c>
      <c r="D23" s="241" t="s">
        <v>423</v>
      </c>
      <c r="E23" s="241" t="s">
        <v>641</v>
      </c>
      <c r="F23" s="241" t="s">
        <v>421</v>
      </c>
      <c r="G23" s="241" t="s">
        <v>427</v>
      </c>
      <c r="H23" s="241" t="s">
        <v>419</v>
      </c>
      <c r="I23" s="242">
        <v>1250000</v>
      </c>
      <c r="J23" s="242">
        <v>1250000</v>
      </c>
      <c r="K23" s="241" t="s">
        <v>418</v>
      </c>
      <c r="L23" s="241" t="s">
        <v>417</v>
      </c>
      <c r="M23" s="241" t="s">
        <v>416</v>
      </c>
      <c r="N23" s="241" t="s">
        <v>415</v>
      </c>
      <c r="O23" s="241" t="s">
        <v>414</v>
      </c>
      <c r="P23" s="241" t="s">
        <v>644</v>
      </c>
      <c r="Q23" s="241" t="s">
        <v>412</v>
      </c>
    </row>
    <row r="24" spans="1:17" x14ac:dyDescent="0.2">
      <c r="A24" s="241" t="s">
        <v>643</v>
      </c>
      <c r="B24" s="241" t="s">
        <v>642</v>
      </c>
      <c r="C24" s="241" t="s">
        <v>423</v>
      </c>
      <c r="D24" s="241" t="s">
        <v>423</v>
      </c>
      <c r="E24" s="241" t="s">
        <v>641</v>
      </c>
      <c r="F24" s="241" t="s">
        <v>421</v>
      </c>
      <c r="G24" s="241" t="s">
        <v>427</v>
      </c>
      <c r="H24" s="241" t="s">
        <v>419</v>
      </c>
      <c r="I24" s="242">
        <v>4000000</v>
      </c>
      <c r="J24" s="242">
        <v>4000000</v>
      </c>
      <c r="K24" s="241" t="s">
        <v>418</v>
      </c>
      <c r="L24" s="241" t="s">
        <v>417</v>
      </c>
      <c r="M24" s="241" t="s">
        <v>416</v>
      </c>
      <c r="N24" s="241" t="s">
        <v>415</v>
      </c>
      <c r="O24" s="241" t="s">
        <v>414</v>
      </c>
      <c r="P24" s="241" t="s">
        <v>640</v>
      </c>
      <c r="Q24" s="241" t="s">
        <v>412</v>
      </c>
    </row>
    <row r="25" spans="1:17" x14ac:dyDescent="0.2">
      <c r="A25" s="241" t="s">
        <v>639</v>
      </c>
      <c r="B25" s="241" t="s">
        <v>638</v>
      </c>
      <c r="C25" s="241" t="s">
        <v>423</v>
      </c>
      <c r="D25" s="241" t="s">
        <v>423</v>
      </c>
      <c r="E25" s="241" t="s">
        <v>547</v>
      </c>
      <c r="F25" s="241" t="s">
        <v>421</v>
      </c>
      <c r="G25" s="241" t="s">
        <v>427</v>
      </c>
      <c r="H25" s="241" t="s">
        <v>419</v>
      </c>
      <c r="I25" s="242">
        <v>1500000</v>
      </c>
      <c r="J25" s="242">
        <v>1500000</v>
      </c>
      <c r="K25" s="241" t="s">
        <v>418</v>
      </c>
      <c r="L25" s="241" t="s">
        <v>417</v>
      </c>
      <c r="M25" s="241" t="s">
        <v>416</v>
      </c>
      <c r="N25" s="241" t="s">
        <v>415</v>
      </c>
      <c r="O25" s="241" t="s">
        <v>414</v>
      </c>
      <c r="P25" s="241" t="s">
        <v>637</v>
      </c>
      <c r="Q25" s="241" t="s">
        <v>412</v>
      </c>
    </row>
    <row r="26" spans="1:17" x14ac:dyDescent="0.2">
      <c r="A26" s="241" t="s">
        <v>636</v>
      </c>
      <c r="B26" s="241" t="s">
        <v>635</v>
      </c>
      <c r="C26" s="241" t="s">
        <v>434</v>
      </c>
      <c r="D26" s="241" t="s">
        <v>434</v>
      </c>
      <c r="E26" s="241" t="s">
        <v>456</v>
      </c>
      <c r="F26" s="241" t="s">
        <v>421</v>
      </c>
      <c r="G26" s="241" t="s">
        <v>420</v>
      </c>
      <c r="H26" s="241" t="s">
        <v>419</v>
      </c>
      <c r="I26" s="242">
        <v>1600000</v>
      </c>
      <c r="J26" s="242">
        <v>1600000</v>
      </c>
      <c r="K26" s="241" t="s">
        <v>418</v>
      </c>
      <c r="L26" s="241" t="s">
        <v>417</v>
      </c>
      <c r="M26" s="241" t="s">
        <v>416</v>
      </c>
      <c r="N26" s="241" t="s">
        <v>415</v>
      </c>
      <c r="O26" s="241" t="s">
        <v>414</v>
      </c>
      <c r="P26" s="241" t="s">
        <v>634</v>
      </c>
      <c r="Q26" s="241" t="s">
        <v>412</v>
      </c>
    </row>
    <row r="27" spans="1:17" x14ac:dyDescent="0.2">
      <c r="A27" s="241" t="s">
        <v>633</v>
      </c>
      <c r="B27" s="241" t="s">
        <v>632</v>
      </c>
      <c r="C27" s="241" t="s">
        <v>429</v>
      </c>
      <c r="D27" s="241" t="s">
        <v>429</v>
      </c>
      <c r="E27" s="241" t="s">
        <v>631</v>
      </c>
      <c r="F27" s="241" t="s">
        <v>421</v>
      </c>
      <c r="G27" s="241" t="s">
        <v>427</v>
      </c>
      <c r="H27" s="241" t="s">
        <v>419</v>
      </c>
      <c r="I27" s="242">
        <v>9000000</v>
      </c>
      <c r="J27" s="242">
        <v>9000000</v>
      </c>
      <c r="K27" s="241" t="s">
        <v>418</v>
      </c>
      <c r="L27" s="241" t="s">
        <v>417</v>
      </c>
      <c r="M27" s="241" t="s">
        <v>416</v>
      </c>
      <c r="N27" s="241" t="s">
        <v>415</v>
      </c>
      <c r="O27" s="241" t="s">
        <v>414</v>
      </c>
      <c r="P27" s="241" t="s">
        <v>630</v>
      </c>
      <c r="Q27" s="241" t="s">
        <v>412</v>
      </c>
    </row>
    <row r="28" spans="1:17" x14ac:dyDescent="0.2">
      <c r="A28" s="241" t="s">
        <v>629</v>
      </c>
      <c r="B28" s="241" t="s">
        <v>628</v>
      </c>
      <c r="C28" s="241" t="s">
        <v>445</v>
      </c>
      <c r="D28" s="241" t="s">
        <v>445</v>
      </c>
      <c r="E28" s="241" t="s">
        <v>456</v>
      </c>
      <c r="F28" s="241" t="s">
        <v>421</v>
      </c>
      <c r="G28" s="241" t="s">
        <v>420</v>
      </c>
      <c r="H28" s="241" t="s">
        <v>419</v>
      </c>
      <c r="I28" s="242">
        <v>30000</v>
      </c>
      <c r="J28" s="242">
        <v>30000</v>
      </c>
      <c r="K28" s="241" t="s">
        <v>418</v>
      </c>
      <c r="L28" s="241" t="s">
        <v>417</v>
      </c>
      <c r="M28" s="241" t="s">
        <v>416</v>
      </c>
      <c r="N28" s="241" t="s">
        <v>415</v>
      </c>
      <c r="O28" s="241" t="s">
        <v>414</v>
      </c>
      <c r="P28" s="241" t="s">
        <v>627</v>
      </c>
      <c r="Q28" s="241" t="s">
        <v>412</v>
      </c>
    </row>
    <row r="29" spans="1:17" x14ac:dyDescent="0.2">
      <c r="A29" s="241" t="s">
        <v>618</v>
      </c>
      <c r="B29" s="241" t="s">
        <v>626</v>
      </c>
      <c r="C29" s="241" t="s">
        <v>445</v>
      </c>
      <c r="D29" s="241" t="s">
        <v>445</v>
      </c>
      <c r="E29" s="241" t="s">
        <v>456</v>
      </c>
      <c r="F29" s="241" t="s">
        <v>421</v>
      </c>
      <c r="G29" s="241" t="s">
        <v>420</v>
      </c>
      <c r="H29" s="241" t="s">
        <v>419</v>
      </c>
      <c r="I29" s="242">
        <v>5000000</v>
      </c>
      <c r="J29" s="242">
        <v>5000000</v>
      </c>
      <c r="K29" s="241" t="s">
        <v>418</v>
      </c>
      <c r="L29" s="241" t="s">
        <v>417</v>
      </c>
      <c r="M29" s="241" t="s">
        <v>416</v>
      </c>
      <c r="N29" s="241" t="s">
        <v>415</v>
      </c>
      <c r="O29" s="241" t="s">
        <v>414</v>
      </c>
      <c r="P29" s="241" t="s">
        <v>625</v>
      </c>
      <c r="Q29" s="241" t="s">
        <v>412</v>
      </c>
    </row>
    <row r="30" spans="1:17" x14ac:dyDescent="0.2">
      <c r="A30" s="241" t="s">
        <v>624</v>
      </c>
      <c r="B30" s="241" t="s">
        <v>623</v>
      </c>
      <c r="C30" s="241" t="s">
        <v>445</v>
      </c>
      <c r="D30" s="241" t="s">
        <v>445</v>
      </c>
      <c r="E30" s="241" t="s">
        <v>456</v>
      </c>
      <c r="F30" s="241" t="s">
        <v>421</v>
      </c>
      <c r="G30" s="241" t="s">
        <v>420</v>
      </c>
      <c r="H30" s="241" t="s">
        <v>419</v>
      </c>
      <c r="I30" s="242">
        <v>1000000</v>
      </c>
      <c r="J30" s="242">
        <v>1000000</v>
      </c>
      <c r="K30" s="241" t="s">
        <v>418</v>
      </c>
      <c r="L30" s="241" t="s">
        <v>417</v>
      </c>
      <c r="M30" s="241" t="s">
        <v>416</v>
      </c>
      <c r="N30" s="241" t="s">
        <v>415</v>
      </c>
      <c r="O30" s="241" t="s">
        <v>414</v>
      </c>
      <c r="P30" s="241" t="s">
        <v>622</v>
      </c>
      <c r="Q30" s="241" t="s">
        <v>412</v>
      </c>
    </row>
    <row r="31" spans="1:17" x14ac:dyDescent="0.2">
      <c r="A31" s="241" t="s">
        <v>621</v>
      </c>
      <c r="B31" s="241" t="s">
        <v>620</v>
      </c>
      <c r="C31" s="241" t="s">
        <v>445</v>
      </c>
      <c r="D31" s="241" t="s">
        <v>445</v>
      </c>
      <c r="E31" s="241" t="s">
        <v>456</v>
      </c>
      <c r="F31" s="241" t="s">
        <v>421</v>
      </c>
      <c r="G31" s="241" t="s">
        <v>420</v>
      </c>
      <c r="H31" s="241" t="s">
        <v>419</v>
      </c>
      <c r="I31" s="242">
        <v>2000000</v>
      </c>
      <c r="J31" s="242">
        <v>2000000</v>
      </c>
      <c r="K31" s="241" t="s">
        <v>418</v>
      </c>
      <c r="L31" s="241" t="s">
        <v>417</v>
      </c>
      <c r="M31" s="241" t="s">
        <v>416</v>
      </c>
      <c r="N31" s="241" t="s">
        <v>415</v>
      </c>
      <c r="O31" s="241" t="s">
        <v>414</v>
      </c>
      <c r="P31" s="241" t="s">
        <v>619</v>
      </c>
      <c r="Q31" s="241" t="s">
        <v>412</v>
      </c>
    </row>
    <row r="32" spans="1:17" x14ac:dyDescent="0.2">
      <c r="A32" s="241" t="s">
        <v>618</v>
      </c>
      <c r="B32" s="241" t="s">
        <v>617</v>
      </c>
      <c r="C32" s="241" t="s">
        <v>445</v>
      </c>
      <c r="D32" s="241" t="s">
        <v>445</v>
      </c>
      <c r="E32" s="241" t="s">
        <v>456</v>
      </c>
      <c r="F32" s="241" t="s">
        <v>421</v>
      </c>
      <c r="G32" s="241" t="s">
        <v>420</v>
      </c>
      <c r="H32" s="241" t="s">
        <v>419</v>
      </c>
      <c r="I32" s="242">
        <v>6000000</v>
      </c>
      <c r="J32" s="242">
        <v>6000000</v>
      </c>
      <c r="K32" s="241" t="s">
        <v>418</v>
      </c>
      <c r="L32" s="241" t="s">
        <v>417</v>
      </c>
      <c r="M32" s="241" t="s">
        <v>416</v>
      </c>
      <c r="N32" s="241" t="s">
        <v>415</v>
      </c>
      <c r="O32" s="241" t="s">
        <v>414</v>
      </c>
      <c r="P32" s="241" t="s">
        <v>616</v>
      </c>
      <c r="Q32" s="241" t="s">
        <v>412</v>
      </c>
    </row>
    <row r="33" spans="1:17" x14ac:dyDescent="0.2">
      <c r="A33" s="241" t="s">
        <v>615</v>
      </c>
      <c r="B33" s="241" t="s">
        <v>614</v>
      </c>
      <c r="C33" s="241" t="s">
        <v>445</v>
      </c>
      <c r="D33" s="241" t="s">
        <v>445</v>
      </c>
      <c r="E33" s="241" t="s">
        <v>456</v>
      </c>
      <c r="F33" s="241" t="s">
        <v>421</v>
      </c>
      <c r="G33" s="241" t="s">
        <v>420</v>
      </c>
      <c r="H33" s="241" t="s">
        <v>419</v>
      </c>
      <c r="I33" s="242">
        <v>80000</v>
      </c>
      <c r="J33" s="242">
        <v>80000</v>
      </c>
      <c r="K33" s="241" t="s">
        <v>418</v>
      </c>
      <c r="L33" s="241" t="s">
        <v>417</v>
      </c>
      <c r="M33" s="241" t="s">
        <v>416</v>
      </c>
      <c r="N33" s="241" t="s">
        <v>415</v>
      </c>
      <c r="O33" s="241" t="s">
        <v>414</v>
      </c>
      <c r="P33" s="241" t="s">
        <v>613</v>
      </c>
      <c r="Q33" s="241" t="s">
        <v>412</v>
      </c>
    </row>
    <row r="34" spans="1:17" x14ac:dyDescent="0.2">
      <c r="A34" s="241" t="s">
        <v>612</v>
      </c>
      <c r="B34" s="241" t="s">
        <v>611</v>
      </c>
      <c r="C34" s="241" t="s">
        <v>445</v>
      </c>
      <c r="D34" s="241" t="s">
        <v>445</v>
      </c>
      <c r="E34" s="241" t="s">
        <v>456</v>
      </c>
      <c r="F34" s="241" t="s">
        <v>421</v>
      </c>
      <c r="G34" s="241" t="s">
        <v>420</v>
      </c>
      <c r="H34" s="241" t="s">
        <v>419</v>
      </c>
      <c r="I34" s="242">
        <v>350000</v>
      </c>
      <c r="J34" s="242">
        <v>350000</v>
      </c>
      <c r="K34" s="241" t="s">
        <v>418</v>
      </c>
      <c r="L34" s="241" t="s">
        <v>417</v>
      </c>
      <c r="M34" s="241" t="s">
        <v>416</v>
      </c>
      <c r="N34" s="241" t="s">
        <v>415</v>
      </c>
      <c r="O34" s="241" t="s">
        <v>414</v>
      </c>
      <c r="P34" s="241" t="s">
        <v>610</v>
      </c>
      <c r="Q34" s="241" t="s">
        <v>412</v>
      </c>
    </row>
    <row r="35" spans="1:17" x14ac:dyDescent="0.2">
      <c r="A35" s="241" t="s">
        <v>609</v>
      </c>
      <c r="B35" s="241" t="s">
        <v>608</v>
      </c>
      <c r="C35" s="241" t="s">
        <v>445</v>
      </c>
      <c r="D35" s="241" t="s">
        <v>445</v>
      </c>
      <c r="E35" s="241" t="s">
        <v>456</v>
      </c>
      <c r="F35" s="241" t="s">
        <v>421</v>
      </c>
      <c r="G35" s="241" t="s">
        <v>420</v>
      </c>
      <c r="H35" s="241" t="s">
        <v>419</v>
      </c>
      <c r="I35" s="242">
        <v>150000</v>
      </c>
      <c r="J35" s="242">
        <v>150000</v>
      </c>
      <c r="K35" s="241" t="s">
        <v>418</v>
      </c>
      <c r="L35" s="241" t="s">
        <v>417</v>
      </c>
      <c r="M35" s="241" t="s">
        <v>416</v>
      </c>
      <c r="N35" s="241" t="s">
        <v>415</v>
      </c>
      <c r="O35" s="241" t="s">
        <v>414</v>
      </c>
      <c r="P35" s="241" t="s">
        <v>607</v>
      </c>
      <c r="Q35" s="241" t="s">
        <v>412</v>
      </c>
    </row>
    <row r="36" spans="1:17" x14ac:dyDescent="0.2">
      <c r="A36" s="241" t="s">
        <v>606</v>
      </c>
      <c r="B36" s="241" t="s">
        <v>605</v>
      </c>
      <c r="C36" s="241" t="s">
        <v>445</v>
      </c>
      <c r="D36" s="241" t="s">
        <v>445</v>
      </c>
      <c r="E36" s="241" t="s">
        <v>456</v>
      </c>
      <c r="F36" s="241" t="s">
        <v>421</v>
      </c>
      <c r="G36" s="241" t="s">
        <v>420</v>
      </c>
      <c r="H36" s="241" t="s">
        <v>419</v>
      </c>
      <c r="I36" s="242">
        <v>50000</v>
      </c>
      <c r="J36" s="242">
        <v>50000</v>
      </c>
      <c r="K36" s="241" t="s">
        <v>418</v>
      </c>
      <c r="L36" s="241" t="s">
        <v>417</v>
      </c>
      <c r="M36" s="241" t="s">
        <v>416</v>
      </c>
      <c r="N36" s="241" t="s">
        <v>415</v>
      </c>
      <c r="O36" s="241" t="s">
        <v>414</v>
      </c>
      <c r="P36" s="241" t="s">
        <v>604</v>
      </c>
      <c r="Q36" s="241" t="s">
        <v>412</v>
      </c>
    </row>
    <row r="37" spans="1:17" x14ac:dyDescent="0.2">
      <c r="A37" s="241" t="s">
        <v>598</v>
      </c>
      <c r="B37" s="241" t="s">
        <v>603</v>
      </c>
      <c r="C37" s="241" t="s">
        <v>445</v>
      </c>
      <c r="D37" s="241" t="s">
        <v>445</v>
      </c>
      <c r="E37" s="241" t="s">
        <v>456</v>
      </c>
      <c r="F37" s="241" t="s">
        <v>421</v>
      </c>
      <c r="G37" s="241" t="s">
        <v>420</v>
      </c>
      <c r="H37" s="241" t="s">
        <v>419</v>
      </c>
      <c r="I37" s="242">
        <v>120000</v>
      </c>
      <c r="J37" s="242">
        <v>120000</v>
      </c>
      <c r="K37" s="241" t="s">
        <v>418</v>
      </c>
      <c r="L37" s="241" t="s">
        <v>417</v>
      </c>
      <c r="M37" s="241" t="s">
        <v>416</v>
      </c>
      <c r="N37" s="241" t="s">
        <v>415</v>
      </c>
      <c r="O37" s="241" t="s">
        <v>414</v>
      </c>
      <c r="P37" s="241" t="s">
        <v>602</v>
      </c>
      <c r="Q37" s="241" t="s">
        <v>412</v>
      </c>
    </row>
    <row r="38" spans="1:17" x14ac:dyDescent="0.2">
      <c r="A38" s="241" t="s">
        <v>601</v>
      </c>
      <c r="B38" s="241" t="s">
        <v>600</v>
      </c>
      <c r="C38" s="241" t="s">
        <v>445</v>
      </c>
      <c r="D38" s="241" t="s">
        <v>445</v>
      </c>
      <c r="E38" s="241" t="s">
        <v>456</v>
      </c>
      <c r="F38" s="241" t="s">
        <v>421</v>
      </c>
      <c r="G38" s="241" t="s">
        <v>420</v>
      </c>
      <c r="H38" s="241" t="s">
        <v>419</v>
      </c>
      <c r="I38" s="242">
        <v>200000</v>
      </c>
      <c r="J38" s="242">
        <v>200000</v>
      </c>
      <c r="K38" s="241" t="s">
        <v>418</v>
      </c>
      <c r="L38" s="241" t="s">
        <v>417</v>
      </c>
      <c r="M38" s="241" t="s">
        <v>416</v>
      </c>
      <c r="N38" s="241" t="s">
        <v>415</v>
      </c>
      <c r="O38" s="241" t="s">
        <v>414</v>
      </c>
      <c r="P38" s="241" t="s">
        <v>599</v>
      </c>
      <c r="Q38" s="241" t="s">
        <v>412</v>
      </c>
    </row>
    <row r="39" spans="1:17" x14ac:dyDescent="0.2">
      <c r="A39" s="241" t="s">
        <v>598</v>
      </c>
      <c r="B39" s="241" t="s">
        <v>597</v>
      </c>
      <c r="C39" s="241" t="s">
        <v>445</v>
      </c>
      <c r="D39" s="241" t="s">
        <v>445</v>
      </c>
      <c r="E39" s="241" t="s">
        <v>456</v>
      </c>
      <c r="F39" s="241" t="s">
        <v>421</v>
      </c>
      <c r="G39" s="241" t="s">
        <v>420</v>
      </c>
      <c r="H39" s="241" t="s">
        <v>419</v>
      </c>
      <c r="I39" s="242">
        <v>60000</v>
      </c>
      <c r="J39" s="242">
        <v>60000</v>
      </c>
      <c r="K39" s="241" t="s">
        <v>418</v>
      </c>
      <c r="L39" s="241" t="s">
        <v>417</v>
      </c>
      <c r="M39" s="241" t="s">
        <v>416</v>
      </c>
      <c r="N39" s="241" t="s">
        <v>415</v>
      </c>
      <c r="O39" s="241" t="s">
        <v>414</v>
      </c>
      <c r="P39" s="241" t="s">
        <v>596</v>
      </c>
      <c r="Q39" s="241" t="s">
        <v>412</v>
      </c>
    </row>
    <row r="40" spans="1:17" x14ac:dyDescent="0.2">
      <c r="A40" s="241" t="s">
        <v>595</v>
      </c>
      <c r="B40" s="241" t="s">
        <v>594</v>
      </c>
      <c r="C40" s="241" t="s">
        <v>445</v>
      </c>
      <c r="D40" s="241" t="s">
        <v>445</v>
      </c>
      <c r="E40" s="241" t="s">
        <v>456</v>
      </c>
      <c r="F40" s="241" t="s">
        <v>421</v>
      </c>
      <c r="G40" s="241" t="s">
        <v>420</v>
      </c>
      <c r="H40" s="241" t="s">
        <v>419</v>
      </c>
      <c r="I40" s="242">
        <v>800000</v>
      </c>
      <c r="J40" s="242">
        <v>800000</v>
      </c>
      <c r="K40" s="241" t="s">
        <v>418</v>
      </c>
      <c r="L40" s="241" t="s">
        <v>417</v>
      </c>
      <c r="M40" s="241" t="s">
        <v>416</v>
      </c>
      <c r="N40" s="241" t="s">
        <v>415</v>
      </c>
      <c r="O40" s="241" t="s">
        <v>414</v>
      </c>
      <c r="P40" s="241" t="s">
        <v>593</v>
      </c>
      <c r="Q40" s="241" t="s">
        <v>412</v>
      </c>
    </row>
    <row r="41" spans="1:17" x14ac:dyDescent="0.2">
      <c r="A41" s="241" t="s">
        <v>592</v>
      </c>
      <c r="B41" s="241" t="s">
        <v>591</v>
      </c>
      <c r="C41" s="241" t="s">
        <v>445</v>
      </c>
      <c r="D41" s="241" t="s">
        <v>445</v>
      </c>
      <c r="E41" s="241" t="s">
        <v>456</v>
      </c>
      <c r="F41" s="241" t="s">
        <v>421</v>
      </c>
      <c r="G41" s="241" t="s">
        <v>420</v>
      </c>
      <c r="H41" s="241" t="s">
        <v>419</v>
      </c>
      <c r="I41" s="242">
        <v>100000</v>
      </c>
      <c r="J41" s="242">
        <v>100000</v>
      </c>
      <c r="K41" s="241" t="s">
        <v>418</v>
      </c>
      <c r="L41" s="241" t="s">
        <v>417</v>
      </c>
      <c r="M41" s="241" t="s">
        <v>416</v>
      </c>
      <c r="N41" s="241" t="s">
        <v>415</v>
      </c>
      <c r="O41" s="241" t="s">
        <v>414</v>
      </c>
      <c r="P41" s="241" t="s">
        <v>590</v>
      </c>
      <c r="Q41" s="241" t="s">
        <v>412</v>
      </c>
    </row>
    <row r="42" spans="1:17" x14ac:dyDescent="0.2">
      <c r="A42" s="241" t="s">
        <v>589</v>
      </c>
      <c r="B42" s="241" t="s">
        <v>588</v>
      </c>
      <c r="C42" s="241" t="s">
        <v>445</v>
      </c>
      <c r="D42" s="241" t="s">
        <v>445</v>
      </c>
      <c r="E42" s="241" t="s">
        <v>456</v>
      </c>
      <c r="F42" s="241" t="s">
        <v>421</v>
      </c>
      <c r="G42" s="241" t="s">
        <v>420</v>
      </c>
      <c r="H42" s="241" t="s">
        <v>419</v>
      </c>
      <c r="I42" s="242">
        <v>1000000</v>
      </c>
      <c r="J42" s="242">
        <v>1000000</v>
      </c>
      <c r="K42" s="241" t="s">
        <v>418</v>
      </c>
      <c r="L42" s="241" t="s">
        <v>417</v>
      </c>
      <c r="M42" s="241" t="s">
        <v>416</v>
      </c>
      <c r="N42" s="241" t="s">
        <v>415</v>
      </c>
      <c r="O42" s="241" t="s">
        <v>414</v>
      </c>
      <c r="P42" s="241" t="s">
        <v>587</v>
      </c>
      <c r="Q42" s="241" t="s">
        <v>412</v>
      </c>
    </row>
    <row r="43" spans="1:17" x14ac:dyDescent="0.2">
      <c r="A43" s="241" t="s">
        <v>586</v>
      </c>
      <c r="B43" s="241" t="s">
        <v>585</v>
      </c>
      <c r="C43" s="241" t="s">
        <v>445</v>
      </c>
      <c r="D43" s="241" t="s">
        <v>445</v>
      </c>
      <c r="E43" s="241" t="s">
        <v>456</v>
      </c>
      <c r="F43" s="241" t="s">
        <v>421</v>
      </c>
      <c r="G43" s="241" t="s">
        <v>420</v>
      </c>
      <c r="H43" s="241" t="s">
        <v>419</v>
      </c>
      <c r="I43" s="242">
        <v>2500000</v>
      </c>
      <c r="J43" s="242">
        <v>2500000</v>
      </c>
      <c r="K43" s="241" t="s">
        <v>418</v>
      </c>
      <c r="L43" s="241" t="s">
        <v>417</v>
      </c>
      <c r="M43" s="241" t="s">
        <v>416</v>
      </c>
      <c r="N43" s="241" t="s">
        <v>415</v>
      </c>
      <c r="O43" s="241" t="s">
        <v>414</v>
      </c>
      <c r="P43" s="241" t="s">
        <v>584</v>
      </c>
      <c r="Q43" s="241" t="s">
        <v>412</v>
      </c>
    </row>
    <row r="44" spans="1:17" x14ac:dyDescent="0.2">
      <c r="A44" s="241" t="s">
        <v>583</v>
      </c>
      <c r="B44" s="241" t="s">
        <v>582</v>
      </c>
      <c r="C44" s="241" t="s">
        <v>445</v>
      </c>
      <c r="D44" s="241" t="s">
        <v>445</v>
      </c>
      <c r="E44" s="241" t="s">
        <v>456</v>
      </c>
      <c r="F44" s="241" t="s">
        <v>421</v>
      </c>
      <c r="G44" s="241" t="s">
        <v>420</v>
      </c>
      <c r="H44" s="241" t="s">
        <v>419</v>
      </c>
      <c r="I44" s="242">
        <v>250000</v>
      </c>
      <c r="J44" s="242">
        <v>250000</v>
      </c>
      <c r="K44" s="241" t="s">
        <v>418</v>
      </c>
      <c r="L44" s="241" t="s">
        <v>417</v>
      </c>
      <c r="M44" s="241" t="s">
        <v>416</v>
      </c>
      <c r="N44" s="241" t="s">
        <v>415</v>
      </c>
      <c r="O44" s="241" t="s">
        <v>414</v>
      </c>
      <c r="P44" s="241" t="s">
        <v>581</v>
      </c>
      <c r="Q44" s="241" t="s">
        <v>412</v>
      </c>
    </row>
    <row r="45" spans="1:17" x14ac:dyDescent="0.2">
      <c r="A45" s="241" t="s">
        <v>580</v>
      </c>
      <c r="B45" s="241" t="s">
        <v>579</v>
      </c>
      <c r="C45" s="241" t="s">
        <v>445</v>
      </c>
      <c r="D45" s="241" t="s">
        <v>445</v>
      </c>
      <c r="E45" s="241" t="s">
        <v>456</v>
      </c>
      <c r="F45" s="241" t="s">
        <v>421</v>
      </c>
      <c r="G45" s="241" t="s">
        <v>420</v>
      </c>
      <c r="H45" s="241" t="s">
        <v>419</v>
      </c>
      <c r="I45" s="242">
        <v>1000000</v>
      </c>
      <c r="J45" s="242">
        <v>1000000</v>
      </c>
      <c r="K45" s="241" t="s">
        <v>418</v>
      </c>
      <c r="L45" s="241" t="s">
        <v>417</v>
      </c>
      <c r="M45" s="241" t="s">
        <v>416</v>
      </c>
      <c r="N45" s="241" t="s">
        <v>415</v>
      </c>
      <c r="O45" s="241" t="s">
        <v>414</v>
      </c>
      <c r="P45" s="241" t="s">
        <v>578</v>
      </c>
      <c r="Q45" s="241" t="s">
        <v>412</v>
      </c>
    </row>
    <row r="46" spans="1:17" x14ac:dyDescent="0.2">
      <c r="A46" s="241" t="s">
        <v>577</v>
      </c>
      <c r="B46" s="241" t="s">
        <v>576</v>
      </c>
      <c r="C46" s="241" t="s">
        <v>539</v>
      </c>
      <c r="D46" s="241" t="s">
        <v>539</v>
      </c>
      <c r="E46" s="241" t="s">
        <v>456</v>
      </c>
      <c r="F46" s="241" t="s">
        <v>421</v>
      </c>
      <c r="G46" s="241" t="s">
        <v>427</v>
      </c>
      <c r="H46" s="241" t="s">
        <v>419</v>
      </c>
      <c r="I46" s="242">
        <v>6000000</v>
      </c>
      <c r="J46" s="242">
        <v>6000000</v>
      </c>
      <c r="K46" s="241" t="s">
        <v>418</v>
      </c>
      <c r="L46" s="241" t="s">
        <v>417</v>
      </c>
      <c r="M46" s="241" t="s">
        <v>416</v>
      </c>
      <c r="N46" s="241" t="s">
        <v>415</v>
      </c>
      <c r="O46" s="241" t="s">
        <v>414</v>
      </c>
      <c r="P46" s="241" t="s">
        <v>575</v>
      </c>
      <c r="Q46" s="241" t="s">
        <v>412</v>
      </c>
    </row>
    <row r="47" spans="1:17" x14ac:dyDescent="0.2">
      <c r="A47" s="241" t="s">
        <v>574</v>
      </c>
      <c r="B47" s="241" t="s">
        <v>573</v>
      </c>
      <c r="C47" s="241" t="s">
        <v>445</v>
      </c>
      <c r="D47" s="241" t="s">
        <v>445</v>
      </c>
      <c r="E47" s="241" t="s">
        <v>456</v>
      </c>
      <c r="F47" s="241" t="s">
        <v>421</v>
      </c>
      <c r="G47" s="241" t="s">
        <v>420</v>
      </c>
      <c r="H47" s="241" t="s">
        <v>419</v>
      </c>
      <c r="I47" s="242">
        <v>2000000</v>
      </c>
      <c r="J47" s="242">
        <v>2000000</v>
      </c>
      <c r="K47" s="241" t="s">
        <v>418</v>
      </c>
      <c r="L47" s="241" t="s">
        <v>417</v>
      </c>
      <c r="M47" s="241" t="s">
        <v>416</v>
      </c>
      <c r="N47" s="241" t="s">
        <v>415</v>
      </c>
      <c r="O47" s="241" t="s">
        <v>414</v>
      </c>
      <c r="P47" s="241" t="s">
        <v>572</v>
      </c>
      <c r="Q47" s="241" t="s">
        <v>412</v>
      </c>
    </row>
    <row r="48" spans="1:17" x14ac:dyDescent="0.2">
      <c r="A48" s="241" t="s">
        <v>571</v>
      </c>
      <c r="B48" s="241" t="s">
        <v>570</v>
      </c>
      <c r="C48" s="241" t="s">
        <v>445</v>
      </c>
      <c r="D48" s="241" t="s">
        <v>445</v>
      </c>
      <c r="E48" s="241" t="s">
        <v>456</v>
      </c>
      <c r="F48" s="241" t="s">
        <v>421</v>
      </c>
      <c r="G48" s="241" t="s">
        <v>420</v>
      </c>
      <c r="H48" s="241" t="s">
        <v>419</v>
      </c>
      <c r="I48" s="242">
        <v>150000</v>
      </c>
      <c r="J48" s="242">
        <v>150000</v>
      </c>
      <c r="K48" s="241" t="s">
        <v>418</v>
      </c>
      <c r="L48" s="241" t="s">
        <v>417</v>
      </c>
      <c r="M48" s="241" t="s">
        <v>416</v>
      </c>
      <c r="N48" s="241" t="s">
        <v>415</v>
      </c>
      <c r="O48" s="241" t="s">
        <v>414</v>
      </c>
      <c r="P48" s="241" t="s">
        <v>569</v>
      </c>
      <c r="Q48" s="241" t="s">
        <v>412</v>
      </c>
    </row>
    <row r="49" spans="1:17" x14ac:dyDescent="0.2">
      <c r="A49" s="241" t="s">
        <v>568</v>
      </c>
      <c r="B49" s="241" t="s">
        <v>567</v>
      </c>
      <c r="C49" s="241" t="s">
        <v>539</v>
      </c>
      <c r="D49" s="241" t="s">
        <v>539</v>
      </c>
      <c r="E49" s="241" t="s">
        <v>456</v>
      </c>
      <c r="F49" s="241" t="s">
        <v>421</v>
      </c>
      <c r="G49" s="241" t="s">
        <v>420</v>
      </c>
      <c r="H49" s="241" t="s">
        <v>419</v>
      </c>
      <c r="I49" s="242">
        <v>600000</v>
      </c>
      <c r="J49" s="242">
        <v>600000</v>
      </c>
      <c r="K49" s="241" t="s">
        <v>418</v>
      </c>
      <c r="L49" s="241" t="s">
        <v>417</v>
      </c>
      <c r="M49" s="241" t="s">
        <v>416</v>
      </c>
      <c r="N49" s="241" t="s">
        <v>415</v>
      </c>
      <c r="O49" s="241" t="s">
        <v>414</v>
      </c>
      <c r="P49" s="241" t="s">
        <v>566</v>
      </c>
      <c r="Q49" s="241" t="s">
        <v>412</v>
      </c>
    </row>
    <row r="50" spans="1:17" x14ac:dyDescent="0.2">
      <c r="A50" s="241" t="s">
        <v>565</v>
      </c>
      <c r="B50" s="241" t="s">
        <v>564</v>
      </c>
      <c r="C50" s="241" t="s">
        <v>539</v>
      </c>
      <c r="D50" s="241" t="s">
        <v>539</v>
      </c>
      <c r="E50" s="241" t="s">
        <v>456</v>
      </c>
      <c r="F50" s="241" t="s">
        <v>421</v>
      </c>
      <c r="G50" s="241" t="s">
        <v>420</v>
      </c>
      <c r="H50" s="241" t="s">
        <v>419</v>
      </c>
      <c r="I50" s="242">
        <v>120000</v>
      </c>
      <c r="J50" s="242">
        <v>120000</v>
      </c>
      <c r="K50" s="241" t="s">
        <v>418</v>
      </c>
      <c r="L50" s="241" t="s">
        <v>417</v>
      </c>
      <c r="M50" s="241" t="s">
        <v>416</v>
      </c>
      <c r="N50" s="241" t="s">
        <v>415</v>
      </c>
      <c r="O50" s="241" t="s">
        <v>414</v>
      </c>
      <c r="P50" s="241" t="s">
        <v>563</v>
      </c>
      <c r="Q50" s="241" t="s">
        <v>412</v>
      </c>
    </row>
    <row r="51" spans="1:17" x14ac:dyDescent="0.2">
      <c r="A51" s="241" t="s">
        <v>562</v>
      </c>
      <c r="B51" s="241" t="s">
        <v>561</v>
      </c>
      <c r="C51" s="241" t="s">
        <v>429</v>
      </c>
      <c r="D51" s="241" t="s">
        <v>429</v>
      </c>
      <c r="E51" s="241" t="s">
        <v>456</v>
      </c>
      <c r="F51" s="241" t="s">
        <v>421</v>
      </c>
      <c r="G51" s="241" t="s">
        <v>420</v>
      </c>
      <c r="H51" s="241" t="s">
        <v>419</v>
      </c>
      <c r="I51" s="242">
        <v>400000</v>
      </c>
      <c r="J51" s="242">
        <v>400000</v>
      </c>
      <c r="K51" s="241" t="s">
        <v>418</v>
      </c>
      <c r="L51" s="241" t="s">
        <v>417</v>
      </c>
      <c r="M51" s="241" t="s">
        <v>416</v>
      </c>
      <c r="N51" s="241" t="s">
        <v>415</v>
      </c>
      <c r="O51" s="241" t="s">
        <v>414</v>
      </c>
      <c r="P51" s="241" t="s">
        <v>560</v>
      </c>
      <c r="Q51" s="241" t="s">
        <v>412</v>
      </c>
    </row>
    <row r="52" spans="1:17" x14ac:dyDescent="0.2">
      <c r="A52" s="241" t="s">
        <v>559</v>
      </c>
      <c r="B52" s="241" t="s">
        <v>558</v>
      </c>
      <c r="C52" s="241" t="s">
        <v>423</v>
      </c>
      <c r="D52" s="241" t="s">
        <v>423</v>
      </c>
      <c r="E52" s="241" t="s">
        <v>557</v>
      </c>
      <c r="F52" s="241" t="s">
        <v>421</v>
      </c>
      <c r="G52" s="241" t="s">
        <v>427</v>
      </c>
      <c r="H52" s="241" t="s">
        <v>419</v>
      </c>
      <c r="I52" s="242">
        <v>29000000</v>
      </c>
      <c r="J52" s="242">
        <v>29000000</v>
      </c>
      <c r="K52" s="241" t="s">
        <v>418</v>
      </c>
      <c r="L52" s="241" t="s">
        <v>417</v>
      </c>
      <c r="M52" s="241" t="s">
        <v>416</v>
      </c>
      <c r="N52" s="241" t="s">
        <v>415</v>
      </c>
      <c r="O52" s="241" t="s">
        <v>414</v>
      </c>
      <c r="P52" s="241" t="s">
        <v>556</v>
      </c>
      <c r="Q52" s="241" t="s">
        <v>412</v>
      </c>
    </row>
    <row r="53" spans="1:17" x14ac:dyDescent="0.2">
      <c r="A53" s="241" t="s">
        <v>555</v>
      </c>
      <c r="B53" s="241" t="s">
        <v>554</v>
      </c>
      <c r="C53" s="241" t="s">
        <v>423</v>
      </c>
      <c r="D53" s="241" t="s">
        <v>423</v>
      </c>
      <c r="E53" s="241" t="s">
        <v>456</v>
      </c>
      <c r="F53" s="241" t="s">
        <v>421</v>
      </c>
      <c r="G53" s="241" t="s">
        <v>427</v>
      </c>
      <c r="H53" s="241" t="s">
        <v>419</v>
      </c>
      <c r="I53" s="242">
        <v>27500000</v>
      </c>
      <c r="J53" s="242">
        <v>27500000</v>
      </c>
      <c r="K53" s="241" t="s">
        <v>418</v>
      </c>
      <c r="L53" s="241" t="s">
        <v>417</v>
      </c>
      <c r="M53" s="241" t="s">
        <v>416</v>
      </c>
      <c r="N53" s="241" t="s">
        <v>415</v>
      </c>
      <c r="O53" s="241" t="s">
        <v>414</v>
      </c>
      <c r="P53" s="241" t="s">
        <v>553</v>
      </c>
      <c r="Q53" s="241" t="s">
        <v>412</v>
      </c>
    </row>
    <row r="54" spans="1:17" x14ac:dyDescent="0.2">
      <c r="A54" s="241" t="s">
        <v>552</v>
      </c>
      <c r="B54" s="241" t="s">
        <v>551</v>
      </c>
      <c r="C54" s="241" t="s">
        <v>423</v>
      </c>
      <c r="D54" s="241" t="s">
        <v>423</v>
      </c>
      <c r="E54" s="241" t="s">
        <v>456</v>
      </c>
      <c r="F54" s="241" t="s">
        <v>421</v>
      </c>
      <c r="G54" s="241" t="s">
        <v>420</v>
      </c>
      <c r="H54" s="241" t="s">
        <v>419</v>
      </c>
      <c r="I54" s="242">
        <v>564378348</v>
      </c>
      <c r="J54" s="242">
        <v>564378348</v>
      </c>
      <c r="K54" s="241" t="s">
        <v>418</v>
      </c>
      <c r="L54" s="241" t="s">
        <v>417</v>
      </c>
      <c r="M54" s="241" t="s">
        <v>416</v>
      </c>
      <c r="N54" s="241" t="s">
        <v>415</v>
      </c>
      <c r="O54" s="241" t="s">
        <v>414</v>
      </c>
      <c r="P54" s="241" t="s">
        <v>550</v>
      </c>
      <c r="Q54" s="241" t="s">
        <v>412</v>
      </c>
    </row>
    <row r="55" spans="1:17" x14ac:dyDescent="0.2">
      <c r="A55" s="241" t="s">
        <v>549</v>
      </c>
      <c r="B55" s="241" t="s">
        <v>548</v>
      </c>
      <c r="C55" s="241" t="s">
        <v>539</v>
      </c>
      <c r="D55" s="241" t="s">
        <v>539</v>
      </c>
      <c r="E55" s="241" t="s">
        <v>547</v>
      </c>
      <c r="F55" s="241" t="s">
        <v>421</v>
      </c>
      <c r="G55" s="241" t="s">
        <v>420</v>
      </c>
      <c r="H55" s="241" t="s">
        <v>419</v>
      </c>
      <c r="I55" s="242">
        <v>18000000</v>
      </c>
      <c r="J55" s="242">
        <v>18000000</v>
      </c>
      <c r="K55" s="241" t="s">
        <v>418</v>
      </c>
      <c r="L55" s="241" t="s">
        <v>417</v>
      </c>
      <c r="M55" s="241" t="s">
        <v>416</v>
      </c>
      <c r="N55" s="241" t="s">
        <v>415</v>
      </c>
      <c r="O55" s="241" t="s">
        <v>414</v>
      </c>
      <c r="P55" s="241" t="s">
        <v>546</v>
      </c>
      <c r="Q55" s="241" t="s">
        <v>412</v>
      </c>
    </row>
    <row r="56" spans="1:17" x14ac:dyDescent="0.2">
      <c r="A56" s="241" t="s">
        <v>545</v>
      </c>
      <c r="B56" s="241" t="s">
        <v>544</v>
      </c>
      <c r="C56" s="241" t="s">
        <v>543</v>
      </c>
      <c r="D56" s="241" t="s">
        <v>543</v>
      </c>
      <c r="E56" s="241" t="s">
        <v>456</v>
      </c>
      <c r="F56" s="241" t="s">
        <v>421</v>
      </c>
      <c r="G56" s="241" t="s">
        <v>420</v>
      </c>
      <c r="H56" s="241" t="s">
        <v>419</v>
      </c>
      <c r="I56" s="242">
        <v>23000000</v>
      </c>
      <c r="J56" s="242">
        <v>23000000</v>
      </c>
      <c r="K56" s="241" t="s">
        <v>418</v>
      </c>
      <c r="L56" s="241" t="s">
        <v>417</v>
      </c>
      <c r="M56" s="241" t="s">
        <v>416</v>
      </c>
      <c r="N56" s="241" t="s">
        <v>415</v>
      </c>
      <c r="O56" s="241" t="s">
        <v>414</v>
      </c>
      <c r="P56" s="241" t="s">
        <v>542</v>
      </c>
      <c r="Q56" s="241" t="s">
        <v>412</v>
      </c>
    </row>
    <row r="57" spans="1:17" x14ac:dyDescent="0.2">
      <c r="A57" s="241" t="s">
        <v>541</v>
      </c>
      <c r="B57" s="241" t="s">
        <v>540</v>
      </c>
      <c r="C57" s="241" t="s">
        <v>539</v>
      </c>
      <c r="D57" s="241" t="s">
        <v>539</v>
      </c>
      <c r="E57" s="241" t="s">
        <v>456</v>
      </c>
      <c r="F57" s="241" t="s">
        <v>421</v>
      </c>
      <c r="G57" s="241" t="s">
        <v>420</v>
      </c>
      <c r="H57" s="241" t="s">
        <v>419</v>
      </c>
      <c r="I57" s="242">
        <v>1400000</v>
      </c>
      <c r="J57" s="242">
        <v>1400000</v>
      </c>
      <c r="K57" s="241" t="s">
        <v>418</v>
      </c>
      <c r="L57" s="241" t="s">
        <v>417</v>
      </c>
      <c r="M57" s="241" t="s">
        <v>416</v>
      </c>
      <c r="N57" s="241" t="s">
        <v>415</v>
      </c>
      <c r="O57" s="241" t="s">
        <v>414</v>
      </c>
      <c r="P57" s="241" t="s">
        <v>538</v>
      </c>
      <c r="Q57" s="241" t="s">
        <v>412</v>
      </c>
    </row>
    <row r="58" spans="1:17" x14ac:dyDescent="0.2">
      <c r="A58" s="241" t="s">
        <v>537</v>
      </c>
      <c r="B58" s="241" t="s">
        <v>536</v>
      </c>
      <c r="C58" s="241" t="s">
        <v>445</v>
      </c>
      <c r="D58" s="241" t="s">
        <v>445</v>
      </c>
      <c r="E58" s="241" t="s">
        <v>460</v>
      </c>
      <c r="F58" s="241" t="s">
        <v>421</v>
      </c>
      <c r="G58" s="241" t="s">
        <v>420</v>
      </c>
      <c r="H58" s="241" t="s">
        <v>419</v>
      </c>
      <c r="I58" s="242">
        <v>8000000</v>
      </c>
      <c r="J58" s="242">
        <v>8000000</v>
      </c>
      <c r="K58" s="241" t="s">
        <v>418</v>
      </c>
      <c r="L58" s="241" t="s">
        <v>417</v>
      </c>
      <c r="M58" s="241" t="s">
        <v>416</v>
      </c>
      <c r="N58" s="241" t="s">
        <v>415</v>
      </c>
      <c r="O58" s="241" t="s">
        <v>414</v>
      </c>
      <c r="P58" s="241" t="s">
        <v>535</v>
      </c>
      <c r="Q58" s="241" t="s">
        <v>412</v>
      </c>
    </row>
    <row r="59" spans="1:17" x14ac:dyDescent="0.2">
      <c r="A59" s="241" t="s">
        <v>534</v>
      </c>
      <c r="B59" s="241" t="s">
        <v>533</v>
      </c>
      <c r="C59" s="241" t="s">
        <v>434</v>
      </c>
      <c r="D59" s="241" t="s">
        <v>434</v>
      </c>
      <c r="E59" s="241" t="s">
        <v>460</v>
      </c>
      <c r="F59" s="241" t="s">
        <v>421</v>
      </c>
      <c r="G59" s="241" t="s">
        <v>420</v>
      </c>
      <c r="H59" s="241" t="s">
        <v>419</v>
      </c>
      <c r="I59" s="242">
        <v>16000000</v>
      </c>
      <c r="J59" s="242">
        <v>16000000</v>
      </c>
      <c r="K59" s="241" t="s">
        <v>418</v>
      </c>
      <c r="L59" s="241" t="s">
        <v>417</v>
      </c>
      <c r="M59" s="241" t="s">
        <v>416</v>
      </c>
      <c r="N59" s="241" t="s">
        <v>415</v>
      </c>
      <c r="O59" s="241" t="s">
        <v>414</v>
      </c>
      <c r="P59" s="241" t="s">
        <v>532</v>
      </c>
      <c r="Q59" s="241" t="s">
        <v>412</v>
      </c>
    </row>
    <row r="60" spans="1:17" x14ac:dyDescent="0.2">
      <c r="A60" s="241" t="s">
        <v>531</v>
      </c>
      <c r="B60" s="241" t="s">
        <v>530</v>
      </c>
      <c r="C60" s="241" t="s">
        <v>434</v>
      </c>
      <c r="D60" s="241" t="s">
        <v>434</v>
      </c>
      <c r="E60" s="241" t="s">
        <v>460</v>
      </c>
      <c r="F60" s="241" t="s">
        <v>421</v>
      </c>
      <c r="G60" s="241" t="s">
        <v>420</v>
      </c>
      <c r="H60" s="241" t="s">
        <v>419</v>
      </c>
      <c r="I60" s="242">
        <v>35000000</v>
      </c>
      <c r="J60" s="242">
        <v>35000000</v>
      </c>
      <c r="K60" s="241" t="s">
        <v>418</v>
      </c>
      <c r="L60" s="241" t="s">
        <v>417</v>
      </c>
      <c r="M60" s="241" t="s">
        <v>416</v>
      </c>
      <c r="N60" s="241" t="s">
        <v>415</v>
      </c>
      <c r="O60" s="241" t="s">
        <v>414</v>
      </c>
      <c r="P60" s="241" t="s">
        <v>529</v>
      </c>
      <c r="Q60" s="241" t="s">
        <v>412</v>
      </c>
    </row>
    <row r="61" spans="1:17" x14ac:dyDescent="0.2">
      <c r="A61" s="241" t="s">
        <v>528</v>
      </c>
      <c r="B61" s="241" t="s">
        <v>527</v>
      </c>
      <c r="C61" s="241" t="s">
        <v>429</v>
      </c>
      <c r="D61" s="241" t="s">
        <v>429</v>
      </c>
      <c r="E61" s="241" t="s">
        <v>460</v>
      </c>
      <c r="F61" s="241" t="s">
        <v>421</v>
      </c>
      <c r="G61" s="241" t="s">
        <v>420</v>
      </c>
      <c r="H61" s="241" t="s">
        <v>419</v>
      </c>
      <c r="I61" s="242">
        <v>500000</v>
      </c>
      <c r="J61" s="242">
        <v>500000</v>
      </c>
      <c r="K61" s="241" t="s">
        <v>418</v>
      </c>
      <c r="L61" s="241" t="s">
        <v>417</v>
      </c>
      <c r="M61" s="241" t="s">
        <v>416</v>
      </c>
      <c r="N61" s="241" t="s">
        <v>415</v>
      </c>
      <c r="O61" s="241" t="s">
        <v>414</v>
      </c>
      <c r="P61" s="241" t="s">
        <v>526</v>
      </c>
      <c r="Q61" s="241" t="s">
        <v>412</v>
      </c>
    </row>
    <row r="62" spans="1:17" x14ac:dyDescent="0.2">
      <c r="A62" s="241" t="s">
        <v>523</v>
      </c>
      <c r="B62" s="241" t="s">
        <v>525</v>
      </c>
      <c r="C62" s="241" t="s">
        <v>429</v>
      </c>
      <c r="D62" s="241" t="s">
        <v>429</v>
      </c>
      <c r="E62" s="241" t="s">
        <v>460</v>
      </c>
      <c r="F62" s="241" t="s">
        <v>421</v>
      </c>
      <c r="G62" s="241" t="s">
        <v>420</v>
      </c>
      <c r="H62" s="241" t="s">
        <v>419</v>
      </c>
      <c r="I62" s="242">
        <v>280000</v>
      </c>
      <c r="J62" s="242">
        <v>280000</v>
      </c>
      <c r="K62" s="241" t="s">
        <v>418</v>
      </c>
      <c r="L62" s="241" t="s">
        <v>417</v>
      </c>
      <c r="M62" s="241" t="s">
        <v>416</v>
      </c>
      <c r="N62" s="241" t="s">
        <v>415</v>
      </c>
      <c r="O62" s="241" t="s">
        <v>414</v>
      </c>
      <c r="P62" s="241" t="s">
        <v>524</v>
      </c>
      <c r="Q62" s="241" t="s">
        <v>412</v>
      </c>
    </row>
    <row r="63" spans="1:17" x14ac:dyDescent="0.2">
      <c r="A63" s="241" t="s">
        <v>523</v>
      </c>
      <c r="B63" s="241" t="s">
        <v>522</v>
      </c>
      <c r="C63" s="241" t="s">
        <v>429</v>
      </c>
      <c r="D63" s="241" t="s">
        <v>429</v>
      </c>
      <c r="E63" s="241" t="s">
        <v>460</v>
      </c>
      <c r="F63" s="241" t="s">
        <v>421</v>
      </c>
      <c r="G63" s="241" t="s">
        <v>420</v>
      </c>
      <c r="H63" s="241" t="s">
        <v>419</v>
      </c>
      <c r="I63" s="242">
        <v>230000</v>
      </c>
      <c r="J63" s="242">
        <v>230000</v>
      </c>
      <c r="K63" s="241" t="s">
        <v>418</v>
      </c>
      <c r="L63" s="241" t="s">
        <v>417</v>
      </c>
      <c r="M63" s="241" t="s">
        <v>416</v>
      </c>
      <c r="N63" s="241" t="s">
        <v>415</v>
      </c>
      <c r="O63" s="241" t="s">
        <v>414</v>
      </c>
      <c r="P63" s="241" t="s">
        <v>521</v>
      </c>
      <c r="Q63" s="241" t="s">
        <v>412</v>
      </c>
    </row>
    <row r="64" spans="1:17" x14ac:dyDescent="0.2">
      <c r="A64" s="241" t="s">
        <v>520</v>
      </c>
      <c r="B64" s="241" t="s">
        <v>519</v>
      </c>
      <c r="C64" s="241" t="s">
        <v>429</v>
      </c>
      <c r="D64" s="241" t="s">
        <v>429</v>
      </c>
      <c r="E64" s="241" t="s">
        <v>460</v>
      </c>
      <c r="F64" s="241" t="s">
        <v>421</v>
      </c>
      <c r="G64" s="241" t="s">
        <v>420</v>
      </c>
      <c r="H64" s="241" t="s">
        <v>419</v>
      </c>
      <c r="I64" s="242">
        <v>160000</v>
      </c>
      <c r="J64" s="242">
        <v>160000</v>
      </c>
      <c r="K64" s="241" t="s">
        <v>418</v>
      </c>
      <c r="L64" s="241" t="s">
        <v>417</v>
      </c>
      <c r="M64" s="241" t="s">
        <v>416</v>
      </c>
      <c r="N64" s="241" t="s">
        <v>415</v>
      </c>
      <c r="O64" s="241" t="s">
        <v>414</v>
      </c>
      <c r="P64" s="241" t="s">
        <v>518</v>
      </c>
      <c r="Q64" s="241" t="s">
        <v>412</v>
      </c>
    </row>
    <row r="65" spans="1:17" x14ac:dyDescent="0.2">
      <c r="A65" s="241" t="s">
        <v>517</v>
      </c>
      <c r="B65" s="241" t="s">
        <v>516</v>
      </c>
      <c r="C65" s="241" t="s">
        <v>429</v>
      </c>
      <c r="D65" s="241" t="s">
        <v>429</v>
      </c>
      <c r="E65" s="241" t="s">
        <v>460</v>
      </c>
      <c r="F65" s="241" t="s">
        <v>421</v>
      </c>
      <c r="G65" s="241" t="s">
        <v>420</v>
      </c>
      <c r="H65" s="241" t="s">
        <v>419</v>
      </c>
      <c r="I65" s="242">
        <v>120000</v>
      </c>
      <c r="J65" s="242">
        <v>120000</v>
      </c>
      <c r="K65" s="241" t="s">
        <v>418</v>
      </c>
      <c r="L65" s="241" t="s">
        <v>417</v>
      </c>
      <c r="M65" s="241" t="s">
        <v>416</v>
      </c>
      <c r="N65" s="241" t="s">
        <v>415</v>
      </c>
      <c r="O65" s="241" t="s">
        <v>414</v>
      </c>
      <c r="P65" s="241" t="s">
        <v>515</v>
      </c>
      <c r="Q65" s="241" t="s">
        <v>412</v>
      </c>
    </row>
    <row r="66" spans="1:17" x14ac:dyDescent="0.2">
      <c r="A66" s="241" t="s">
        <v>514</v>
      </c>
      <c r="B66" s="241" t="s">
        <v>513</v>
      </c>
      <c r="C66" s="241" t="s">
        <v>429</v>
      </c>
      <c r="D66" s="241" t="s">
        <v>429</v>
      </c>
      <c r="E66" s="241" t="s">
        <v>460</v>
      </c>
      <c r="F66" s="241" t="s">
        <v>421</v>
      </c>
      <c r="G66" s="241" t="s">
        <v>420</v>
      </c>
      <c r="H66" s="241" t="s">
        <v>419</v>
      </c>
      <c r="I66" s="242">
        <v>245000</v>
      </c>
      <c r="J66" s="242">
        <v>245000</v>
      </c>
      <c r="K66" s="241" t="s">
        <v>418</v>
      </c>
      <c r="L66" s="241" t="s">
        <v>417</v>
      </c>
      <c r="M66" s="241" t="s">
        <v>416</v>
      </c>
      <c r="N66" s="241" t="s">
        <v>415</v>
      </c>
      <c r="O66" s="241" t="s">
        <v>414</v>
      </c>
      <c r="P66" s="241" t="s">
        <v>512</v>
      </c>
      <c r="Q66" s="241" t="s">
        <v>412</v>
      </c>
    </row>
    <row r="67" spans="1:17" x14ac:dyDescent="0.2">
      <c r="A67" s="241" t="s">
        <v>511</v>
      </c>
      <c r="B67" s="241" t="s">
        <v>510</v>
      </c>
      <c r="C67" s="241" t="s">
        <v>429</v>
      </c>
      <c r="D67" s="241" t="s">
        <v>429</v>
      </c>
      <c r="E67" s="241" t="s">
        <v>460</v>
      </c>
      <c r="F67" s="241" t="s">
        <v>421</v>
      </c>
      <c r="G67" s="241" t="s">
        <v>420</v>
      </c>
      <c r="H67" s="241" t="s">
        <v>419</v>
      </c>
      <c r="I67" s="242">
        <v>80000</v>
      </c>
      <c r="J67" s="242">
        <v>80000</v>
      </c>
      <c r="K67" s="241" t="s">
        <v>418</v>
      </c>
      <c r="L67" s="241" t="s">
        <v>417</v>
      </c>
      <c r="M67" s="241" t="s">
        <v>416</v>
      </c>
      <c r="N67" s="241" t="s">
        <v>415</v>
      </c>
      <c r="O67" s="241" t="s">
        <v>414</v>
      </c>
      <c r="P67" s="241" t="s">
        <v>509</v>
      </c>
      <c r="Q67" s="241" t="s">
        <v>412</v>
      </c>
    </row>
    <row r="68" spans="1:17" x14ac:dyDescent="0.2">
      <c r="A68" s="241" t="s">
        <v>508</v>
      </c>
      <c r="B68" s="241" t="s">
        <v>507</v>
      </c>
      <c r="C68" s="241" t="s">
        <v>429</v>
      </c>
      <c r="D68" s="241" t="s">
        <v>429</v>
      </c>
      <c r="E68" s="241" t="s">
        <v>460</v>
      </c>
      <c r="F68" s="241" t="s">
        <v>421</v>
      </c>
      <c r="G68" s="241" t="s">
        <v>420</v>
      </c>
      <c r="H68" s="241" t="s">
        <v>419</v>
      </c>
      <c r="I68" s="242">
        <v>120000</v>
      </c>
      <c r="J68" s="242">
        <v>120000</v>
      </c>
      <c r="K68" s="241" t="s">
        <v>418</v>
      </c>
      <c r="L68" s="241" t="s">
        <v>417</v>
      </c>
      <c r="M68" s="241" t="s">
        <v>416</v>
      </c>
      <c r="N68" s="241" t="s">
        <v>415</v>
      </c>
      <c r="O68" s="241" t="s">
        <v>414</v>
      </c>
      <c r="P68" s="241" t="s">
        <v>506</v>
      </c>
      <c r="Q68" s="241" t="s">
        <v>412</v>
      </c>
    </row>
    <row r="69" spans="1:17" x14ac:dyDescent="0.2">
      <c r="A69" s="241" t="s">
        <v>505</v>
      </c>
      <c r="B69" s="241" t="s">
        <v>504</v>
      </c>
      <c r="C69" s="241" t="s">
        <v>429</v>
      </c>
      <c r="D69" s="241" t="s">
        <v>429</v>
      </c>
      <c r="E69" s="241" t="s">
        <v>460</v>
      </c>
      <c r="F69" s="241" t="s">
        <v>421</v>
      </c>
      <c r="G69" s="241" t="s">
        <v>420</v>
      </c>
      <c r="H69" s="241" t="s">
        <v>419</v>
      </c>
      <c r="I69" s="242">
        <v>100000</v>
      </c>
      <c r="J69" s="242">
        <v>100000</v>
      </c>
      <c r="K69" s="241" t="s">
        <v>418</v>
      </c>
      <c r="L69" s="241" t="s">
        <v>417</v>
      </c>
      <c r="M69" s="241" t="s">
        <v>416</v>
      </c>
      <c r="N69" s="241" t="s">
        <v>415</v>
      </c>
      <c r="O69" s="241" t="s">
        <v>414</v>
      </c>
      <c r="P69" s="241" t="s">
        <v>503</v>
      </c>
      <c r="Q69" s="241" t="s">
        <v>412</v>
      </c>
    </row>
    <row r="70" spans="1:17" x14ac:dyDescent="0.2">
      <c r="A70" s="241" t="s">
        <v>502</v>
      </c>
      <c r="B70" s="241" t="s">
        <v>501</v>
      </c>
      <c r="C70" s="241" t="s">
        <v>429</v>
      </c>
      <c r="D70" s="241" t="s">
        <v>429</v>
      </c>
      <c r="E70" s="241" t="s">
        <v>460</v>
      </c>
      <c r="F70" s="241" t="s">
        <v>421</v>
      </c>
      <c r="G70" s="241" t="s">
        <v>420</v>
      </c>
      <c r="H70" s="241" t="s">
        <v>419</v>
      </c>
      <c r="I70" s="242">
        <v>500000</v>
      </c>
      <c r="J70" s="242">
        <v>500000</v>
      </c>
      <c r="K70" s="241" t="s">
        <v>418</v>
      </c>
      <c r="L70" s="241" t="s">
        <v>417</v>
      </c>
      <c r="M70" s="241" t="s">
        <v>416</v>
      </c>
      <c r="N70" s="241" t="s">
        <v>415</v>
      </c>
      <c r="O70" s="241" t="s">
        <v>414</v>
      </c>
      <c r="P70" s="241" t="s">
        <v>500</v>
      </c>
      <c r="Q70" s="241" t="s">
        <v>412</v>
      </c>
    </row>
    <row r="71" spans="1:17" x14ac:dyDescent="0.2">
      <c r="A71" s="241" t="s">
        <v>499</v>
      </c>
      <c r="B71" s="241" t="s">
        <v>498</v>
      </c>
      <c r="C71" s="241" t="s">
        <v>429</v>
      </c>
      <c r="D71" s="241" t="s">
        <v>429</v>
      </c>
      <c r="E71" s="241" t="s">
        <v>460</v>
      </c>
      <c r="F71" s="241" t="s">
        <v>421</v>
      </c>
      <c r="G71" s="241" t="s">
        <v>420</v>
      </c>
      <c r="H71" s="241" t="s">
        <v>419</v>
      </c>
      <c r="I71" s="242">
        <v>400000</v>
      </c>
      <c r="J71" s="242">
        <v>400000</v>
      </c>
      <c r="K71" s="241" t="s">
        <v>418</v>
      </c>
      <c r="L71" s="241" t="s">
        <v>417</v>
      </c>
      <c r="M71" s="241" t="s">
        <v>416</v>
      </c>
      <c r="N71" s="241" t="s">
        <v>415</v>
      </c>
      <c r="O71" s="241" t="s">
        <v>414</v>
      </c>
      <c r="P71" s="241" t="s">
        <v>497</v>
      </c>
      <c r="Q71" s="241" t="s">
        <v>412</v>
      </c>
    </row>
    <row r="72" spans="1:17" x14ac:dyDescent="0.2">
      <c r="A72" s="241" t="s">
        <v>496</v>
      </c>
      <c r="B72" s="241" t="s">
        <v>495</v>
      </c>
      <c r="C72" s="241" t="s">
        <v>429</v>
      </c>
      <c r="D72" s="241" t="s">
        <v>429</v>
      </c>
      <c r="E72" s="241" t="s">
        <v>460</v>
      </c>
      <c r="F72" s="241" t="s">
        <v>421</v>
      </c>
      <c r="G72" s="241" t="s">
        <v>420</v>
      </c>
      <c r="H72" s="241" t="s">
        <v>419</v>
      </c>
      <c r="I72" s="242">
        <v>140000</v>
      </c>
      <c r="J72" s="242">
        <v>140000</v>
      </c>
      <c r="K72" s="241" t="s">
        <v>418</v>
      </c>
      <c r="L72" s="241" t="s">
        <v>417</v>
      </c>
      <c r="M72" s="241" t="s">
        <v>416</v>
      </c>
      <c r="N72" s="241" t="s">
        <v>415</v>
      </c>
      <c r="O72" s="241" t="s">
        <v>414</v>
      </c>
      <c r="P72" s="241" t="s">
        <v>494</v>
      </c>
      <c r="Q72" s="241" t="s">
        <v>412</v>
      </c>
    </row>
    <row r="73" spans="1:17" x14ac:dyDescent="0.2">
      <c r="A73" s="241" t="s">
        <v>493</v>
      </c>
      <c r="B73" s="241" t="s">
        <v>492</v>
      </c>
      <c r="C73" s="241" t="s">
        <v>429</v>
      </c>
      <c r="D73" s="241" t="s">
        <v>429</v>
      </c>
      <c r="E73" s="241" t="s">
        <v>460</v>
      </c>
      <c r="F73" s="241" t="s">
        <v>421</v>
      </c>
      <c r="G73" s="241" t="s">
        <v>420</v>
      </c>
      <c r="H73" s="241" t="s">
        <v>419</v>
      </c>
      <c r="I73" s="242">
        <v>200000</v>
      </c>
      <c r="J73" s="242">
        <v>200000</v>
      </c>
      <c r="K73" s="241" t="s">
        <v>418</v>
      </c>
      <c r="L73" s="241" t="s">
        <v>417</v>
      </c>
      <c r="M73" s="241" t="s">
        <v>416</v>
      </c>
      <c r="N73" s="241" t="s">
        <v>415</v>
      </c>
      <c r="O73" s="241" t="s">
        <v>414</v>
      </c>
      <c r="P73" s="241" t="s">
        <v>491</v>
      </c>
      <c r="Q73" s="241" t="s">
        <v>412</v>
      </c>
    </row>
    <row r="74" spans="1:17" x14ac:dyDescent="0.2">
      <c r="A74" s="241" t="s">
        <v>490</v>
      </c>
      <c r="B74" s="241" t="s">
        <v>489</v>
      </c>
      <c r="C74" s="241" t="s">
        <v>429</v>
      </c>
      <c r="D74" s="241" t="s">
        <v>429</v>
      </c>
      <c r="E74" s="241" t="s">
        <v>460</v>
      </c>
      <c r="F74" s="241" t="s">
        <v>421</v>
      </c>
      <c r="G74" s="241" t="s">
        <v>420</v>
      </c>
      <c r="H74" s="241" t="s">
        <v>419</v>
      </c>
      <c r="I74" s="242">
        <v>60000</v>
      </c>
      <c r="J74" s="242">
        <v>60000</v>
      </c>
      <c r="K74" s="241" t="s">
        <v>418</v>
      </c>
      <c r="L74" s="241" t="s">
        <v>417</v>
      </c>
      <c r="M74" s="241" t="s">
        <v>416</v>
      </c>
      <c r="N74" s="241" t="s">
        <v>415</v>
      </c>
      <c r="O74" s="241" t="s">
        <v>414</v>
      </c>
      <c r="P74" s="241" t="s">
        <v>488</v>
      </c>
      <c r="Q74" s="241" t="s">
        <v>412</v>
      </c>
    </row>
    <row r="75" spans="1:17" x14ac:dyDescent="0.2">
      <c r="A75" s="241" t="s">
        <v>484</v>
      </c>
      <c r="B75" s="241" t="s">
        <v>487</v>
      </c>
      <c r="C75" s="241" t="s">
        <v>429</v>
      </c>
      <c r="D75" s="241" t="s">
        <v>429</v>
      </c>
      <c r="E75" s="241" t="s">
        <v>486</v>
      </c>
      <c r="F75" s="241" t="s">
        <v>421</v>
      </c>
      <c r="G75" s="241" t="s">
        <v>420</v>
      </c>
      <c r="H75" s="241" t="s">
        <v>419</v>
      </c>
      <c r="I75" s="242">
        <v>2000000</v>
      </c>
      <c r="J75" s="242">
        <v>2000000</v>
      </c>
      <c r="K75" s="241" t="s">
        <v>418</v>
      </c>
      <c r="L75" s="241" t="s">
        <v>417</v>
      </c>
      <c r="M75" s="241" t="s">
        <v>416</v>
      </c>
      <c r="N75" s="241" t="s">
        <v>415</v>
      </c>
      <c r="O75" s="241" t="s">
        <v>414</v>
      </c>
      <c r="P75" s="241" t="s">
        <v>485</v>
      </c>
      <c r="Q75" s="241" t="s">
        <v>412</v>
      </c>
    </row>
    <row r="76" spans="1:17" x14ac:dyDescent="0.2">
      <c r="A76" s="241" t="s">
        <v>484</v>
      </c>
      <c r="B76" s="241" t="s">
        <v>483</v>
      </c>
      <c r="C76" s="241" t="s">
        <v>429</v>
      </c>
      <c r="D76" s="241" t="s">
        <v>429</v>
      </c>
      <c r="E76" s="241" t="s">
        <v>460</v>
      </c>
      <c r="F76" s="241" t="s">
        <v>421</v>
      </c>
      <c r="G76" s="241" t="s">
        <v>420</v>
      </c>
      <c r="H76" s="241" t="s">
        <v>419</v>
      </c>
      <c r="I76" s="242">
        <v>500000</v>
      </c>
      <c r="J76" s="242">
        <v>500000</v>
      </c>
      <c r="K76" s="241" t="s">
        <v>418</v>
      </c>
      <c r="L76" s="241" t="s">
        <v>417</v>
      </c>
      <c r="M76" s="241" t="s">
        <v>416</v>
      </c>
      <c r="N76" s="241" t="s">
        <v>415</v>
      </c>
      <c r="O76" s="241" t="s">
        <v>414</v>
      </c>
      <c r="P76" s="241" t="s">
        <v>482</v>
      </c>
      <c r="Q76" s="241" t="s">
        <v>412</v>
      </c>
    </row>
    <row r="77" spans="1:17" x14ac:dyDescent="0.2">
      <c r="A77" s="241" t="s">
        <v>481</v>
      </c>
      <c r="B77" s="241" t="s">
        <v>480</v>
      </c>
      <c r="C77" s="241" t="s">
        <v>434</v>
      </c>
      <c r="D77" s="241" t="s">
        <v>434</v>
      </c>
      <c r="E77" s="241" t="s">
        <v>460</v>
      </c>
      <c r="F77" s="241" t="s">
        <v>421</v>
      </c>
      <c r="G77" s="241" t="s">
        <v>420</v>
      </c>
      <c r="H77" s="241" t="s">
        <v>419</v>
      </c>
      <c r="I77" s="242">
        <v>2000000</v>
      </c>
      <c r="J77" s="242">
        <v>2000000</v>
      </c>
      <c r="K77" s="241" t="s">
        <v>418</v>
      </c>
      <c r="L77" s="241" t="s">
        <v>417</v>
      </c>
      <c r="M77" s="241" t="s">
        <v>416</v>
      </c>
      <c r="N77" s="241" t="s">
        <v>415</v>
      </c>
      <c r="O77" s="241" t="s">
        <v>414</v>
      </c>
      <c r="P77" s="241" t="s">
        <v>479</v>
      </c>
      <c r="Q77" s="241" t="s">
        <v>412</v>
      </c>
    </row>
    <row r="78" spans="1:17" x14ac:dyDescent="0.2">
      <c r="A78" s="241" t="s">
        <v>478</v>
      </c>
      <c r="B78" s="241" t="s">
        <v>477</v>
      </c>
      <c r="C78" s="241" t="s">
        <v>434</v>
      </c>
      <c r="D78" s="241" t="s">
        <v>434</v>
      </c>
      <c r="E78" s="241" t="s">
        <v>460</v>
      </c>
      <c r="F78" s="241" t="s">
        <v>421</v>
      </c>
      <c r="G78" s="241" t="s">
        <v>420</v>
      </c>
      <c r="H78" s="241" t="s">
        <v>419</v>
      </c>
      <c r="I78" s="242">
        <v>200000</v>
      </c>
      <c r="J78" s="242">
        <v>200000</v>
      </c>
      <c r="K78" s="241" t="s">
        <v>418</v>
      </c>
      <c r="L78" s="241" t="s">
        <v>417</v>
      </c>
      <c r="M78" s="241" t="s">
        <v>416</v>
      </c>
      <c r="N78" s="241" t="s">
        <v>415</v>
      </c>
      <c r="O78" s="241" t="s">
        <v>414</v>
      </c>
      <c r="P78" s="241" t="s">
        <v>476</v>
      </c>
      <c r="Q78" s="241" t="s">
        <v>412</v>
      </c>
    </row>
    <row r="79" spans="1:17" x14ac:dyDescent="0.2">
      <c r="A79" s="241" t="s">
        <v>447</v>
      </c>
      <c r="B79" s="241" t="s">
        <v>475</v>
      </c>
      <c r="C79" s="241" t="s">
        <v>445</v>
      </c>
      <c r="D79" s="241" t="s">
        <v>445</v>
      </c>
      <c r="E79" s="241" t="s">
        <v>460</v>
      </c>
      <c r="F79" s="241" t="s">
        <v>421</v>
      </c>
      <c r="G79" s="241" t="s">
        <v>420</v>
      </c>
      <c r="H79" s="241" t="s">
        <v>419</v>
      </c>
      <c r="I79" s="242">
        <v>2000000</v>
      </c>
      <c r="J79" s="242">
        <v>2000000</v>
      </c>
      <c r="K79" s="241" t="s">
        <v>418</v>
      </c>
      <c r="L79" s="241" t="s">
        <v>417</v>
      </c>
      <c r="M79" s="241" t="s">
        <v>416</v>
      </c>
      <c r="N79" s="241" t="s">
        <v>415</v>
      </c>
      <c r="O79" s="241" t="s">
        <v>414</v>
      </c>
      <c r="P79" s="241" t="s">
        <v>474</v>
      </c>
      <c r="Q79" s="241" t="s">
        <v>412</v>
      </c>
    </row>
    <row r="80" spans="1:17" x14ac:dyDescent="0.2">
      <c r="A80" s="241" t="s">
        <v>436</v>
      </c>
      <c r="B80" s="241" t="s">
        <v>473</v>
      </c>
      <c r="C80" s="241" t="s">
        <v>434</v>
      </c>
      <c r="D80" s="241" t="s">
        <v>434</v>
      </c>
      <c r="E80" s="241" t="s">
        <v>460</v>
      </c>
      <c r="F80" s="241" t="s">
        <v>421</v>
      </c>
      <c r="G80" s="241" t="s">
        <v>420</v>
      </c>
      <c r="H80" s="241" t="s">
        <v>419</v>
      </c>
      <c r="I80" s="242">
        <v>8000000</v>
      </c>
      <c r="J80" s="242">
        <v>8000000</v>
      </c>
      <c r="K80" s="241" t="s">
        <v>418</v>
      </c>
      <c r="L80" s="241" t="s">
        <v>417</v>
      </c>
      <c r="M80" s="241" t="s">
        <v>416</v>
      </c>
      <c r="N80" s="241" t="s">
        <v>415</v>
      </c>
      <c r="O80" s="241" t="s">
        <v>414</v>
      </c>
      <c r="P80" s="241" t="s">
        <v>472</v>
      </c>
      <c r="Q80" s="241" t="s">
        <v>412</v>
      </c>
    </row>
    <row r="81" spans="1:17" x14ac:dyDescent="0.2">
      <c r="A81" s="241" t="s">
        <v>471</v>
      </c>
      <c r="B81" s="241" t="s">
        <v>470</v>
      </c>
      <c r="C81" s="241" t="s">
        <v>434</v>
      </c>
      <c r="D81" s="241" t="s">
        <v>434</v>
      </c>
      <c r="E81" s="241" t="s">
        <v>460</v>
      </c>
      <c r="F81" s="241" t="s">
        <v>421</v>
      </c>
      <c r="G81" s="241" t="s">
        <v>420</v>
      </c>
      <c r="H81" s="241" t="s">
        <v>419</v>
      </c>
      <c r="I81" s="242">
        <v>1000000</v>
      </c>
      <c r="J81" s="242">
        <v>1000000</v>
      </c>
      <c r="K81" s="241" t="s">
        <v>418</v>
      </c>
      <c r="L81" s="241" t="s">
        <v>417</v>
      </c>
      <c r="M81" s="241" t="s">
        <v>416</v>
      </c>
      <c r="N81" s="241" t="s">
        <v>415</v>
      </c>
      <c r="O81" s="241" t="s">
        <v>414</v>
      </c>
      <c r="P81" s="241" t="s">
        <v>469</v>
      </c>
      <c r="Q81" s="241" t="s">
        <v>412</v>
      </c>
    </row>
    <row r="82" spans="1:17" x14ac:dyDescent="0.2">
      <c r="A82" s="241" t="s">
        <v>468</v>
      </c>
      <c r="B82" s="241" t="s">
        <v>467</v>
      </c>
      <c r="C82" s="241" t="s">
        <v>434</v>
      </c>
      <c r="D82" s="241" t="s">
        <v>434</v>
      </c>
      <c r="E82" s="241" t="s">
        <v>460</v>
      </c>
      <c r="F82" s="241" t="s">
        <v>421</v>
      </c>
      <c r="G82" s="241" t="s">
        <v>420</v>
      </c>
      <c r="H82" s="241" t="s">
        <v>419</v>
      </c>
      <c r="I82" s="242">
        <v>2000000</v>
      </c>
      <c r="J82" s="242">
        <v>2000000</v>
      </c>
      <c r="K82" s="241" t="s">
        <v>418</v>
      </c>
      <c r="L82" s="241" t="s">
        <v>417</v>
      </c>
      <c r="M82" s="241" t="s">
        <v>416</v>
      </c>
      <c r="N82" s="241" t="s">
        <v>415</v>
      </c>
      <c r="O82" s="241" t="s">
        <v>414</v>
      </c>
      <c r="P82" s="241" t="s">
        <v>466</v>
      </c>
      <c r="Q82" s="241" t="s">
        <v>412</v>
      </c>
    </row>
    <row r="83" spans="1:17" x14ac:dyDescent="0.2">
      <c r="A83" s="241" t="s">
        <v>465</v>
      </c>
      <c r="B83" s="241" t="s">
        <v>464</v>
      </c>
      <c r="C83" s="241" t="s">
        <v>434</v>
      </c>
      <c r="D83" s="241" t="s">
        <v>434</v>
      </c>
      <c r="E83" s="241" t="s">
        <v>460</v>
      </c>
      <c r="F83" s="241" t="s">
        <v>421</v>
      </c>
      <c r="G83" s="241" t="s">
        <v>420</v>
      </c>
      <c r="H83" s="241" t="s">
        <v>419</v>
      </c>
      <c r="I83" s="242">
        <v>2000000</v>
      </c>
      <c r="J83" s="242">
        <v>2000000</v>
      </c>
      <c r="K83" s="241" t="s">
        <v>418</v>
      </c>
      <c r="L83" s="241" t="s">
        <v>417</v>
      </c>
      <c r="M83" s="241" t="s">
        <v>416</v>
      </c>
      <c r="N83" s="241" t="s">
        <v>415</v>
      </c>
      <c r="O83" s="241" t="s">
        <v>414</v>
      </c>
      <c r="P83" s="241" t="s">
        <v>463</v>
      </c>
      <c r="Q83" s="241" t="s">
        <v>412</v>
      </c>
    </row>
    <row r="84" spans="1:17" x14ac:dyDescent="0.2">
      <c r="A84" s="241" t="s">
        <v>462</v>
      </c>
      <c r="B84" s="241" t="s">
        <v>461</v>
      </c>
      <c r="C84" s="241" t="s">
        <v>434</v>
      </c>
      <c r="D84" s="241" t="s">
        <v>434</v>
      </c>
      <c r="E84" s="241" t="s">
        <v>460</v>
      </c>
      <c r="F84" s="241" t="s">
        <v>421</v>
      </c>
      <c r="G84" s="241" t="s">
        <v>420</v>
      </c>
      <c r="H84" s="241" t="s">
        <v>419</v>
      </c>
      <c r="I84" s="242">
        <v>500000</v>
      </c>
      <c r="J84" s="242">
        <v>500000</v>
      </c>
      <c r="K84" s="241" t="s">
        <v>418</v>
      </c>
      <c r="L84" s="241" t="s">
        <v>417</v>
      </c>
      <c r="M84" s="241" t="s">
        <v>416</v>
      </c>
      <c r="N84" s="241" t="s">
        <v>415</v>
      </c>
      <c r="O84" s="241" t="s">
        <v>414</v>
      </c>
      <c r="P84" s="241" t="s">
        <v>459</v>
      </c>
      <c r="Q84" s="241" t="s">
        <v>412</v>
      </c>
    </row>
    <row r="85" spans="1:17" x14ac:dyDescent="0.2">
      <c r="A85" s="241" t="s">
        <v>458</v>
      </c>
      <c r="B85" s="241" t="s">
        <v>457</v>
      </c>
      <c r="C85" s="241" t="s">
        <v>434</v>
      </c>
      <c r="D85" s="241" t="s">
        <v>434</v>
      </c>
      <c r="E85" s="241" t="s">
        <v>456</v>
      </c>
      <c r="F85" s="241" t="s">
        <v>421</v>
      </c>
      <c r="G85" s="241" t="s">
        <v>420</v>
      </c>
      <c r="H85" s="241" t="s">
        <v>419</v>
      </c>
      <c r="I85" s="242">
        <v>7000000</v>
      </c>
      <c r="J85" s="242">
        <v>7000000</v>
      </c>
      <c r="K85" s="241" t="s">
        <v>418</v>
      </c>
      <c r="L85" s="241" t="s">
        <v>417</v>
      </c>
      <c r="M85" s="241" t="s">
        <v>416</v>
      </c>
      <c r="N85" s="241" t="s">
        <v>415</v>
      </c>
      <c r="O85" s="241" t="s">
        <v>414</v>
      </c>
      <c r="P85" s="241" t="s">
        <v>455</v>
      </c>
      <c r="Q85" s="241" t="s">
        <v>412</v>
      </c>
    </row>
    <row r="86" spans="1:17" x14ac:dyDescent="0.2">
      <c r="A86" s="241" t="s">
        <v>454</v>
      </c>
      <c r="B86" s="241" t="s">
        <v>453</v>
      </c>
      <c r="C86" s="241" t="s">
        <v>449</v>
      </c>
      <c r="D86" s="241" t="s">
        <v>449</v>
      </c>
      <c r="E86" s="241" t="s">
        <v>444</v>
      </c>
      <c r="F86" s="241" t="s">
        <v>421</v>
      </c>
      <c r="G86" s="241" t="s">
        <v>420</v>
      </c>
      <c r="H86" s="241" t="s">
        <v>419</v>
      </c>
      <c r="I86" s="242">
        <v>3000000</v>
      </c>
      <c r="J86" s="242">
        <v>3000000</v>
      </c>
      <c r="K86" s="241" t="s">
        <v>418</v>
      </c>
      <c r="L86" s="241" t="s">
        <v>417</v>
      </c>
      <c r="M86" s="241" t="s">
        <v>416</v>
      </c>
      <c r="N86" s="241" t="s">
        <v>415</v>
      </c>
      <c r="O86" s="241" t="s">
        <v>414</v>
      </c>
      <c r="P86" s="241" t="s">
        <v>452</v>
      </c>
      <c r="Q86" s="241" t="s">
        <v>412</v>
      </c>
    </row>
    <row r="87" spans="1:17" x14ac:dyDescent="0.2">
      <c r="A87" s="241" t="s">
        <v>451</v>
      </c>
      <c r="B87" s="241" t="s">
        <v>450</v>
      </c>
      <c r="C87" s="241" t="s">
        <v>449</v>
      </c>
      <c r="D87" s="241" t="s">
        <v>449</v>
      </c>
      <c r="E87" s="241" t="s">
        <v>444</v>
      </c>
      <c r="F87" s="241" t="s">
        <v>421</v>
      </c>
      <c r="G87" s="241" t="s">
        <v>420</v>
      </c>
      <c r="H87" s="241" t="s">
        <v>419</v>
      </c>
      <c r="I87" s="242">
        <v>15000000</v>
      </c>
      <c r="J87" s="242">
        <v>15000000</v>
      </c>
      <c r="K87" s="241" t="s">
        <v>418</v>
      </c>
      <c r="L87" s="241" t="s">
        <v>417</v>
      </c>
      <c r="M87" s="241" t="s">
        <v>416</v>
      </c>
      <c r="N87" s="241" t="s">
        <v>415</v>
      </c>
      <c r="O87" s="241" t="s">
        <v>414</v>
      </c>
      <c r="P87" s="241" t="s">
        <v>448</v>
      </c>
      <c r="Q87" s="241" t="s">
        <v>412</v>
      </c>
    </row>
    <row r="88" spans="1:17" x14ac:dyDescent="0.2">
      <c r="A88" s="241" t="s">
        <v>447</v>
      </c>
      <c r="B88" s="241" t="s">
        <v>446</v>
      </c>
      <c r="C88" s="241" t="s">
        <v>445</v>
      </c>
      <c r="D88" s="241" t="s">
        <v>445</v>
      </c>
      <c r="E88" s="241" t="s">
        <v>444</v>
      </c>
      <c r="F88" s="241" t="s">
        <v>421</v>
      </c>
      <c r="G88" s="241" t="s">
        <v>420</v>
      </c>
      <c r="H88" s="241" t="s">
        <v>419</v>
      </c>
      <c r="I88" s="242">
        <v>7000000</v>
      </c>
      <c r="J88" s="242">
        <v>7000000</v>
      </c>
      <c r="K88" s="241" t="s">
        <v>418</v>
      </c>
      <c r="L88" s="241" t="s">
        <v>417</v>
      </c>
      <c r="M88" s="241" t="s">
        <v>416</v>
      </c>
      <c r="N88" s="241" t="s">
        <v>415</v>
      </c>
      <c r="O88" s="241" t="s">
        <v>414</v>
      </c>
      <c r="P88" s="241" t="s">
        <v>443</v>
      </c>
      <c r="Q88" s="241" t="s">
        <v>412</v>
      </c>
    </row>
    <row r="89" spans="1:17" x14ac:dyDescent="0.2">
      <c r="A89" s="241" t="s">
        <v>442</v>
      </c>
      <c r="B89" s="241" t="s">
        <v>441</v>
      </c>
      <c r="C89" s="241" t="s">
        <v>434</v>
      </c>
      <c r="D89" s="241" t="s">
        <v>434</v>
      </c>
      <c r="E89" s="241" t="s">
        <v>422</v>
      </c>
      <c r="F89" s="241" t="s">
        <v>421</v>
      </c>
      <c r="G89" s="241" t="s">
        <v>420</v>
      </c>
      <c r="H89" s="241" t="s">
        <v>419</v>
      </c>
      <c r="I89" s="242">
        <v>6000000</v>
      </c>
      <c r="J89" s="242">
        <v>6000000</v>
      </c>
      <c r="K89" s="241" t="s">
        <v>418</v>
      </c>
      <c r="L89" s="241" t="s">
        <v>417</v>
      </c>
      <c r="M89" s="241" t="s">
        <v>416</v>
      </c>
      <c r="N89" s="241" t="s">
        <v>415</v>
      </c>
      <c r="O89" s="241" t="s">
        <v>414</v>
      </c>
      <c r="P89" s="241" t="s">
        <v>440</v>
      </c>
      <c r="Q89" s="241" t="s">
        <v>412</v>
      </c>
    </row>
    <row r="90" spans="1:17" x14ac:dyDescent="0.2">
      <c r="A90" s="241" t="s">
        <v>439</v>
      </c>
      <c r="B90" s="241" t="s">
        <v>438</v>
      </c>
      <c r="C90" s="241" t="s">
        <v>434</v>
      </c>
      <c r="D90" s="241" t="s">
        <v>434</v>
      </c>
      <c r="E90" s="241" t="s">
        <v>422</v>
      </c>
      <c r="F90" s="241" t="s">
        <v>421</v>
      </c>
      <c r="G90" s="241" t="s">
        <v>420</v>
      </c>
      <c r="H90" s="241" t="s">
        <v>419</v>
      </c>
      <c r="I90" s="242">
        <v>3500000</v>
      </c>
      <c r="J90" s="242">
        <v>3500000</v>
      </c>
      <c r="K90" s="241" t="s">
        <v>418</v>
      </c>
      <c r="L90" s="241" t="s">
        <v>417</v>
      </c>
      <c r="M90" s="241" t="s">
        <v>416</v>
      </c>
      <c r="N90" s="241" t="s">
        <v>415</v>
      </c>
      <c r="O90" s="241" t="s">
        <v>414</v>
      </c>
      <c r="P90" s="241" t="s">
        <v>437</v>
      </c>
      <c r="Q90" s="241" t="s">
        <v>412</v>
      </c>
    </row>
    <row r="91" spans="1:17" x14ac:dyDescent="0.2">
      <c r="A91" s="241" t="s">
        <v>436</v>
      </c>
      <c r="B91" s="241" t="s">
        <v>435</v>
      </c>
      <c r="C91" s="241" t="s">
        <v>434</v>
      </c>
      <c r="D91" s="241" t="s">
        <v>434</v>
      </c>
      <c r="E91" s="241" t="s">
        <v>433</v>
      </c>
      <c r="F91" s="241" t="s">
        <v>421</v>
      </c>
      <c r="G91" s="241" t="s">
        <v>420</v>
      </c>
      <c r="H91" s="241" t="s">
        <v>419</v>
      </c>
      <c r="I91" s="242">
        <v>8000000</v>
      </c>
      <c r="J91" s="242">
        <v>8000000</v>
      </c>
      <c r="K91" s="241" t="s">
        <v>418</v>
      </c>
      <c r="L91" s="241" t="s">
        <v>417</v>
      </c>
      <c r="M91" s="241" t="s">
        <v>416</v>
      </c>
      <c r="N91" s="241" t="s">
        <v>415</v>
      </c>
      <c r="O91" s="241" t="s">
        <v>414</v>
      </c>
      <c r="P91" s="241" t="s">
        <v>432</v>
      </c>
      <c r="Q91" s="241" t="s">
        <v>412</v>
      </c>
    </row>
    <row r="92" spans="1:17" x14ac:dyDescent="0.2">
      <c r="A92" s="241" t="s">
        <v>431</v>
      </c>
      <c r="B92" s="241" t="s">
        <v>430</v>
      </c>
      <c r="C92" s="241" t="s">
        <v>429</v>
      </c>
      <c r="D92" s="241" t="s">
        <v>429</v>
      </c>
      <c r="E92" s="241" t="s">
        <v>428</v>
      </c>
      <c r="F92" s="241" t="s">
        <v>421</v>
      </c>
      <c r="G92" s="241" t="s">
        <v>427</v>
      </c>
      <c r="H92" s="241" t="s">
        <v>419</v>
      </c>
      <c r="I92" s="242">
        <v>9000000</v>
      </c>
      <c r="J92" s="242">
        <v>9000000</v>
      </c>
      <c r="K92" s="241" t="s">
        <v>418</v>
      </c>
      <c r="L92" s="241" t="s">
        <v>417</v>
      </c>
      <c r="M92" s="241" t="s">
        <v>416</v>
      </c>
      <c r="N92" s="241" t="s">
        <v>415</v>
      </c>
      <c r="O92" s="241" t="s">
        <v>414</v>
      </c>
      <c r="P92" s="241" t="s">
        <v>426</v>
      </c>
      <c r="Q92" s="241" t="s">
        <v>412</v>
      </c>
    </row>
    <row r="93" spans="1:17" x14ac:dyDescent="0.2">
      <c r="A93" s="241" t="s">
        <v>425</v>
      </c>
      <c r="B93" s="241" t="s">
        <v>424</v>
      </c>
      <c r="C93" s="241" t="s">
        <v>423</v>
      </c>
      <c r="D93" s="241" t="s">
        <v>423</v>
      </c>
      <c r="E93" s="241" t="s">
        <v>422</v>
      </c>
      <c r="F93" s="241" t="s">
        <v>421</v>
      </c>
      <c r="G93" s="241" t="s">
        <v>420</v>
      </c>
      <c r="H93" s="241" t="s">
        <v>419</v>
      </c>
      <c r="I93" s="242">
        <v>8000000</v>
      </c>
      <c r="J93" s="242">
        <v>8000000</v>
      </c>
      <c r="K93" s="241" t="s">
        <v>418</v>
      </c>
      <c r="L93" s="241" t="s">
        <v>417</v>
      </c>
      <c r="M93" s="241" t="s">
        <v>416</v>
      </c>
      <c r="N93" s="241" t="s">
        <v>415</v>
      </c>
      <c r="O93" s="241" t="s">
        <v>414</v>
      </c>
      <c r="P93" s="241" t="s">
        <v>413</v>
      </c>
      <c r="Q93" s="241" t="s">
        <v>412</v>
      </c>
    </row>
  </sheetData>
  <mergeCells count="1">
    <mergeCell ref="A2:Q2"/>
  </mergeCells>
  <hyperlinks>
    <hyperlink ref="B1" r:id="rId1"/>
  </hyperlinks>
  <pageMargins left="0.75" right="0.75" top="1" bottom="1" header="0.5" footer="0.5"/>
  <pageSetup orientation="portrait"/>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9"/>
  <sheetViews>
    <sheetView topLeftCell="A7" zoomScale="115" zoomScaleNormal="115" workbookViewId="0">
      <selection activeCell="E17" sqref="E17"/>
    </sheetView>
  </sheetViews>
  <sheetFormatPr baseColWidth="10" defaultColWidth="9" defaultRowHeight="16.5" customHeight="1" x14ac:dyDescent="0.35"/>
  <cols>
    <col min="1" max="1" width="4.125" style="45" customWidth="1"/>
    <col min="2" max="2" width="32.875" style="45" customWidth="1"/>
    <col min="3" max="3" width="26.625" style="45" customWidth="1"/>
    <col min="4" max="4" width="25.625" style="45" customWidth="1"/>
    <col min="5" max="5" width="22" style="45" customWidth="1"/>
    <col min="6" max="6" width="4.125" style="45" customWidth="1"/>
    <col min="7" max="7" width="4.125" style="44" customWidth="1"/>
    <col min="8" max="9" width="9" style="44"/>
    <col min="10" max="10" width="9" style="130"/>
    <col min="11" max="11" width="19" style="130" customWidth="1"/>
    <col min="12" max="12" width="9" style="130"/>
    <col min="13" max="13" width="8.5" style="130" customWidth="1"/>
    <col min="14" max="14" width="9.25" style="130" bestFit="1" customWidth="1"/>
    <col min="15" max="15" width="9" style="130"/>
    <col min="16" max="20" width="9" style="57"/>
    <col min="21" max="16384" width="9" style="44"/>
  </cols>
  <sheetData>
    <row r="1" spans="1:20" ht="16.5" customHeight="1" x14ac:dyDescent="0.35">
      <c r="B1" s="340"/>
      <c r="C1" s="340"/>
      <c r="D1" s="340"/>
      <c r="E1" s="340"/>
    </row>
    <row r="2" spans="1:20" ht="16.5" customHeight="1" x14ac:dyDescent="0.4">
      <c r="B2" s="344" t="s">
        <v>66</v>
      </c>
      <c r="C2" s="344"/>
      <c r="D2" s="344"/>
      <c r="E2" s="344"/>
    </row>
    <row r="3" spans="1:20" ht="16.5" customHeight="1" x14ac:dyDescent="0.35">
      <c r="B3" s="340" t="s">
        <v>104</v>
      </c>
      <c r="C3" s="340"/>
      <c r="D3" s="340"/>
      <c r="E3" s="340"/>
      <c r="I3" s="32"/>
      <c r="J3" s="131"/>
      <c r="K3" s="131"/>
      <c r="L3" s="131"/>
      <c r="M3" s="131"/>
      <c r="N3" s="131"/>
      <c r="O3" s="131"/>
      <c r="P3" s="58"/>
      <c r="Q3" s="58"/>
    </row>
    <row r="4" spans="1:20" ht="9" customHeight="1" x14ac:dyDescent="0.35">
      <c r="B4" s="340"/>
      <c r="C4" s="340"/>
      <c r="D4" s="340"/>
      <c r="E4" s="340"/>
      <c r="I4" s="32"/>
      <c r="J4" s="132"/>
      <c r="K4" s="133"/>
      <c r="L4" s="133"/>
      <c r="M4" s="133"/>
      <c r="N4" s="132"/>
      <c r="O4" s="133"/>
      <c r="P4" s="59"/>
      <c r="Q4" s="59"/>
    </row>
    <row r="5" spans="1:20" ht="16.5" customHeight="1" x14ac:dyDescent="0.35">
      <c r="B5" s="340" t="s">
        <v>309</v>
      </c>
      <c r="C5" s="340"/>
      <c r="D5" s="340"/>
      <c r="E5" s="340"/>
      <c r="I5" s="343"/>
      <c r="J5" s="343"/>
      <c r="K5" s="343"/>
      <c r="L5" s="343"/>
      <c r="M5" s="343"/>
      <c r="N5" s="343"/>
      <c r="O5" s="343"/>
      <c r="P5" s="343"/>
      <c r="Q5" s="343"/>
    </row>
    <row r="6" spans="1:20" ht="16.5" customHeight="1" x14ac:dyDescent="0.35">
      <c r="B6" s="340" t="s">
        <v>105</v>
      </c>
      <c r="C6" s="340"/>
      <c r="D6" s="340"/>
      <c r="E6" s="340"/>
      <c r="I6" s="341"/>
      <c r="J6" s="341"/>
      <c r="K6" s="341"/>
      <c r="L6" s="341"/>
      <c r="M6" s="341"/>
      <c r="N6" s="341"/>
      <c r="O6" s="341"/>
      <c r="P6" s="341"/>
      <c r="Q6" s="341"/>
    </row>
    <row r="7" spans="1:20" ht="16.5" customHeight="1" x14ac:dyDescent="0.35">
      <c r="B7" s="340" t="s">
        <v>106</v>
      </c>
      <c r="C7" s="340"/>
      <c r="D7" s="340"/>
      <c r="E7" s="340"/>
      <c r="I7" s="341"/>
      <c r="J7" s="341"/>
      <c r="K7" s="341"/>
      <c r="L7" s="341"/>
      <c r="M7" s="341"/>
      <c r="N7" s="341"/>
      <c r="O7" s="341"/>
      <c r="P7" s="341"/>
      <c r="Q7" s="341"/>
    </row>
    <row r="8" spans="1:20" ht="16.5" customHeight="1" x14ac:dyDescent="0.35">
      <c r="B8" s="340"/>
      <c r="C8" s="340"/>
      <c r="D8" s="340"/>
      <c r="E8" s="340"/>
    </row>
    <row r="9" spans="1:20" ht="38.25" x14ac:dyDescent="0.7">
      <c r="A9" s="43"/>
      <c r="B9" s="342" t="s">
        <v>272</v>
      </c>
      <c r="C9" s="342"/>
      <c r="D9" s="342"/>
      <c r="E9" s="342"/>
      <c r="F9" s="48"/>
    </row>
    <row r="10" spans="1:20" ht="17.25" x14ac:dyDescent="0.35"/>
    <row r="11" spans="1:20" s="47" customFormat="1" ht="51.75" customHeight="1" x14ac:dyDescent="0.35">
      <c r="A11" s="46"/>
      <c r="B11" s="53" t="s">
        <v>276</v>
      </c>
      <c r="C11" s="54" t="s">
        <v>299</v>
      </c>
      <c r="D11" s="55" t="s">
        <v>277</v>
      </c>
      <c r="E11" s="54" t="s">
        <v>310</v>
      </c>
      <c r="F11" s="46"/>
      <c r="J11" s="134"/>
      <c r="K11" s="135"/>
      <c r="L11" s="136" t="s">
        <v>273</v>
      </c>
      <c r="M11" s="136" t="s">
        <v>161</v>
      </c>
      <c r="N11" s="136" t="s">
        <v>274</v>
      </c>
      <c r="O11" s="137" t="s">
        <v>311</v>
      </c>
      <c r="P11" s="60"/>
      <c r="Q11" s="60"/>
      <c r="R11" s="60"/>
      <c r="S11" s="60"/>
      <c r="T11" s="60"/>
    </row>
    <row r="12" spans="1:20" ht="17.25" x14ac:dyDescent="0.35">
      <c r="B12" s="44" t="s">
        <v>273</v>
      </c>
      <c r="C12" s="49">
        <f>+'CONTROL FISCAL'!$M$25</f>
        <v>0.52272727272727271</v>
      </c>
      <c r="D12" s="49">
        <f>+Totales2[[#This Row],[Meta
(ejecución total a diciembre de 2021)]]-Totales2[[#This Row],[Avance 1° trimestre
(ejecución acumulada a marzo de 2021)]]</f>
        <v>0.47727272727272729</v>
      </c>
      <c r="E12" s="49">
        <v>1</v>
      </c>
      <c r="H12" s="52"/>
      <c r="I12" s="52"/>
      <c r="J12" s="138"/>
      <c r="K12" s="139" t="s">
        <v>298</v>
      </c>
      <c r="L12" s="140">
        <f>+C12</f>
        <v>0.52272727272727271</v>
      </c>
      <c r="M12" s="141">
        <f>+C13</f>
        <v>0.25</v>
      </c>
      <c r="N12" s="141">
        <f>+C14</f>
        <v>0.16366666666666668</v>
      </c>
      <c r="O12" s="142">
        <f>+C15</f>
        <v>0.31213131313131309</v>
      </c>
    </row>
    <row r="13" spans="1:20" ht="17.25" x14ac:dyDescent="0.35">
      <c r="B13" s="44" t="s">
        <v>161</v>
      </c>
      <c r="C13" s="49">
        <f>'PARTICIPACION CIUDADANA'!$M$17</f>
        <v>0.25</v>
      </c>
      <c r="D13" s="49">
        <f>+Totales2[[#This Row],[Meta
(ejecución total a diciembre de 2021)]]-Totales2[[#This Row],[Avance 1° trimestre
(ejecución acumulada a marzo de 2021)]]</f>
        <v>0.75</v>
      </c>
      <c r="E13" s="49">
        <v>1</v>
      </c>
      <c r="H13" s="52"/>
      <c r="I13" s="52"/>
      <c r="J13" s="138"/>
      <c r="K13" s="139" t="s">
        <v>292</v>
      </c>
    </row>
    <row r="14" spans="1:20" ht="17.25" x14ac:dyDescent="0.35">
      <c r="B14" s="44" t="s">
        <v>274</v>
      </c>
      <c r="C14" s="49">
        <f>+'DIRECCION ADMINIST Y FINANCIERA'!M42</f>
        <v>0.16366666666666668</v>
      </c>
      <c r="D14" s="49">
        <f>+Totales2[[#This Row],[Meta
(ejecución total a diciembre de 2021)]]-Totales2[[#This Row],[Avance 1° trimestre
(ejecución acumulada a marzo de 2021)]]</f>
        <v>0.83633333333333337</v>
      </c>
      <c r="E14" s="49">
        <v>1</v>
      </c>
      <c r="H14" s="52"/>
      <c r="I14" s="52"/>
      <c r="J14" s="138"/>
      <c r="K14" s="139" t="s">
        <v>293</v>
      </c>
    </row>
    <row r="15" spans="1:20" ht="19.5" x14ac:dyDescent="0.4">
      <c r="B15" s="50" t="s">
        <v>275</v>
      </c>
      <c r="C15" s="51">
        <f>+(C12+C13+C14)/3</f>
        <v>0.31213131313131309</v>
      </c>
      <c r="D15" s="51">
        <f>+(D12+D13+D14)/3</f>
        <v>0.68786868686868685</v>
      </c>
      <c r="E15" s="51">
        <f>+(E12+E13+E14)/3</f>
        <v>1</v>
      </c>
      <c r="K15" s="139" t="s">
        <v>296</v>
      </c>
    </row>
    <row r="16" spans="1:20" ht="16.5" customHeight="1" x14ac:dyDescent="0.35">
      <c r="K16" s="143" t="s">
        <v>277</v>
      </c>
      <c r="L16" s="140">
        <f>+D12</f>
        <v>0.47727272727272729</v>
      </c>
      <c r="M16" s="144">
        <f>D13</f>
        <v>0.75</v>
      </c>
      <c r="N16" s="140">
        <f>+D14</f>
        <v>0.83633333333333337</v>
      </c>
      <c r="O16" s="142">
        <f>+D15</f>
        <v>0.68786868686868685</v>
      </c>
    </row>
    <row r="17" spans="1:6" ht="201" customHeight="1" x14ac:dyDescent="0.35"/>
    <row r="18" spans="1:6" ht="201" customHeight="1" x14ac:dyDescent="0.35"/>
    <row r="19" spans="1:6" ht="409.6" customHeight="1" x14ac:dyDescent="0.35">
      <c r="A19" s="56"/>
      <c r="B19" s="339"/>
      <c r="C19" s="339"/>
      <c r="D19" s="339"/>
      <c r="E19" s="339"/>
      <c r="F19" s="56"/>
    </row>
  </sheetData>
  <mergeCells count="13">
    <mergeCell ref="I5:Q5"/>
    <mergeCell ref="B1:E1"/>
    <mergeCell ref="B2:E2"/>
    <mergeCell ref="B3:E3"/>
    <mergeCell ref="B4:E4"/>
    <mergeCell ref="B5:E5"/>
    <mergeCell ref="B19:E19"/>
    <mergeCell ref="B6:E6"/>
    <mergeCell ref="I6:Q6"/>
    <mergeCell ref="B7:E7"/>
    <mergeCell ref="I7:Q7"/>
    <mergeCell ref="B8:E8"/>
    <mergeCell ref="B9:E9"/>
  </mergeCells>
  <conditionalFormatting sqref="C16:E18 C20:E67">
    <cfRule type="cellIs" dxfId="15" priority="1" operator="lessThan">
      <formula>0</formula>
    </cfRule>
  </conditionalFormatting>
  <dataValidations count="6">
    <dataValidation allowBlank="1" showInputMessage="1" showErrorMessage="1" prompt="Escriba la fecha en esta celda. La tabla de resumen de presupuesto está en la celda B9" sqref="F9"/>
    <dataValidation allowBlank="1" showInputMessage="1" showErrorMessage="1" prompt="Los totales de ingresos y gastos del presupuesto, tanto estimados como reales, se calculan automáticamente a partir de los importes introducidos en otras hojas de cálculo. Saldo y diferencia se ajustan automáticamente" sqref="B11"/>
    <dataValidation allowBlank="1" showInputMessage="1" showErrorMessage="1" prompt="Los totales estimados se calculan automáticamente en esta columna, debajo de este encabezado" sqref="C11:D11 K12:K16"/>
    <dataValidation allowBlank="1" showInputMessage="1" showErrorMessage="1" prompt="Los totales reales se calculan automáticamente en esta columna, debajo de este encabezado" sqref="E11"/>
    <dataValidation allowBlank="1" showInputMessage="1" showErrorMessage="1" prompt="La diferencia entre los totales estimados y reales se calcula automáticamente en esta columna, debajo de este encabezado" sqref="D11 K16"/>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B9"/>
  </dataValidations>
  <pageMargins left="0.7" right="0.7" top="0.75" bottom="0.75" header="0.3" footer="0.3"/>
  <pageSetup paperSize="1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MAPA ESTRATEGICO</vt:lpstr>
      <vt:lpstr>CONTROL INTERNO</vt:lpstr>
      <vt:lpstr>CONTROL FISCAL</vt:lpstr>
      <vt:lpstr>PARTICIPACION CIUDADANA</vt:lpstr>
      <vt:lpstr>CONTROL INTERNO DE GESTION</vt:lpstr>
      <vt:lpstr>DIRECCION ADMINIST Y FINANCIERA</vt:lpstr>
      <vt:lpstr>PRESUPUESTO DESAGREGADO</vt:lpstr>
      <vt:lpstr>PLAN DE ADQUISICIONES</vt:lpstr>
      <vt:lpstr>1 SEGUIMIENTO AL AVANCE</vt:lpstr>
      <vt:lpstr>2 SEGUIMIENTO AL AVANCE </vt:lpstr>
      <vt:lpstr>'DIRECCION ADMINIST Y FINANCIERA'!Área_de_impresión</vt:lpstr>
      <vt:lpstr>'CONTROL INTERNO DE GESTION'!Títulos_a_imprimir</vt:lpstr>
      <vt:lpstr>'MAPA ESTRATEGICO'!Títulos_a_imprimir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cp:lastPrinted>2020-07-16T00:00:17Z</cp:lastPrinted>
  <dcterms:created xsi:type="dcterms:W3CDTF">2016-04-18T15:58:26Z</dcterms:created>
  <dcterms:modified xsi:type="dcterms:W3CDTF">2021-07-15T15:39:41Z</dcterms:modified>
</cp:coreProperties>
</file>